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DieseArbeitsmappe" defaultThemeVersion="166925"/>
  <mc:AlternateContent xmlns:mc="http://schemas.openxmlformats.org/markup-compatibility/2006">
    <mc:Choice Requires="x15">
      <x15ac:absPath xmlns:x15ac="http://schemas.microsoft.com/office/spreadsheetml/2010/11/ac" url="\\int.vischer.com\root\Folderredirections\david.rosenthal\Desktop\"/>
    </mc:Choice>
  </mc:AlternateContent>
  <xr:revisionPtr revIDLastSave="0" documentId="13_ncr:1_{B4855710-55F8-4677-A4DA-4E828A4A976C}" xr6:coauthVersionLast="47" xr6:coauthVersionMax="47" xr10:uidLastSave="{00000000-0000-0000-0000-000000000000}"/>
  <bookViews>
    <workbookView xWindow="24" yWindow="12" windowWidth="28500" windowHeight="13776" xr2:uid="{51ECAC9D-303D-45EC-8496-8DA137FB5F3D}"/>
  </bookViews>
  <sheets>
    <sheet name="Status 18.03.25 10.15" sheetId="1" r:id="rId1"/>
    <sheet name="Hinweise" sheetId="6" r:id="rId2"/>
    <sheet name="Changelog" sheetId="5" r:id="rId3"/>
  </sheets>
  <definedNames>
    <definedName name="_xlnm.Print_Area" localSheetId="0">'Status 18.03.25 10.15'!$A$1:$G$216</definedName>
    <definedName name="Translate1" localSheetId="0">'Status 18.03.25 10.15'!$A$1:$G$217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0" i="1" l="1"/>
  <c r="B176" i="1"/>
  <c r="E192" i="1"/>
  <c r="E178" i="1"/>
  <c r="F41" i="1"/>
  <c r="F42" i="1" s="1"/>
  <c r="H47" i="1" l="1"/>
  <c r="I142" i="1" s="1"/>
  <c r="F196" i="1"/>
  <c r="F186" i="1"/>
  <c r="H42" i="1"/>
  <c r="I47" i="1" s="1"/>
  <c r="D116" i="1" a="1"/>
  <c r="D116" i="1" s="1"/>
  <c r="C205" i="1" s="1"/>
  <c r="I178" i="1" l="1"/>
  <c r="I182" i="1"/>
  <c r="I186" i="1"/>
  <c r="I193" i="1"/>
  <c r="C209" i="1"/>
  <c r="I176" i="1"/>
  <c r="I180" i="1"/>
  <c r="I184" i="1"/>
  <c r="I191" i="1"/>
  <c r="I195" i="1"/>
  <c r="I177" i="1"/>
  <c r="I179" i="1"/>
  <c r="I181" i="1"/>
  <c r="I183" i="1"/>
  <c r="I185" i="1"/>
  <c r="I190" i="1"/>
  <c r="I192" i="1"/>
  <c r="I194" i="1"/>
  <c r="I196" i="1"/>
  <c r="I133" i="1"/>
  <c r="I78" i="1"/>
  <c r="I87" i="1"/>
  <c r="I94" i="1"/>
  <c r="I127" i="1"/>
  <c r="I150" i="1"/>
  <c r="I102" i="1"/>
  <c r="I151" i="1"/>
  <c r="I61" i="1"/>
  <c r="I103" i="1"/>
  <c r="I157" i="1"/>
  <c r="I63" i="1"/>
  <c r="I125" i="1"/>
  <c r="I69" i="1"/>
  <c r="I126" i="1"/>
  <c r="I62" i="1"/>
  <c r="I109" i="1"/>
  <c r="I158" i="1"/>
  <c r="I134" i="1"/>
  <c r="I79" i="1"/>
  <c r="I110" i="1"/>
  <c r="I135" i="1"/>
  <c r="I54" i="1"/>
  <c r="I85" i="1"/>
  <c r="I111" i="1"/>
  <c r="I143" i="1"/>
  <c r="I55" i="1"/>
  <c r="I86" i="1"/>
  <c r="I117" i="1"/>
  <c r="I149" i="1"/>
  <c r="I70" i="1"/>
  <c r="I95" i="1"/>
  <c r="I118" i="1"/>
  <c r="I141" i="1"/>
  <c r="I53" i="1"/>
  <c r="I77" i="1"/>
  <c r="I101" i="1"/>
  <c r="I119" i="1"/>
  <c r="I159" i="1"/>
  <c r="I56" i="1"/>
  <c r="I64" i="1"/>
  <c r="I72" i="1"/>
  <c r="I80" i="1"/>
  <c r="I88" i="1"/>
  <c r="I96" i="1"/>
  <c r="I104" i="1"/>
  <c r="I112" i="1"/>
  <c r="I120" i="1"/>
  <c r="I128" i="1"/>
  <c r="I136" i="1"/>
  <c r="I144" i="1"/>
  <c r="I152" i="1"/>
  <c r="I160" i="1"/>
  <c r="I57" i="1"/>
  <c r="I65" i="1"/>
  <c r="I73" i="1"/>
  <c r="I81" i="1"/>
  <c r="I89" i="1"/>
  <c r="I97" i="1"/>
  <c r="I105" i="1"/>
  <c r="I113" i="1"/>
  <c r="I121" i="1"/>
  <c r="I129" i="1"/>
  <c r="I137" i="1"/>
  <c r="I145" i="1"/>
  <c r="I153" i="1"/>
  <c r="I58" i="1"/>
  <c r="I66" i="1"/>
  <c r="I74" i="1"/>
  <c r="I82" i="1"/>
  <c r="I90" i="1"/>
  <c r="I98" i="1"/>
  <c r="I106" i="1"/>
  <c r="I114" i="1"/>
  <c r="I122" i="1"/>
  <c r="I130" i="1"/>
  <c r="I138" i="1"/>
  <c r="I146" i="1"/>
  <c r="I154" i="1"/>
  <c r="I51" i="1"/>
  <c r="I59" i="1"/>
  <c r="I67" i="1"/>
  <c r="I75" i="1"/>
  <c r="I83" i="1"/>
  <c r="I91" i="1"/>
  <c r="I99" i="1"/>
  <c r="I107" i="1"/>
  <c r="I115" i="1"/>
  <c r="I123" i="1"/>
  <c r="I131" i="1"/>
  <c r="I139" i="1"/>
  <c r="I147" i="1"/>
  <c r="I155" i="1"/>
  <c r="I52" i="1"/>
  <c r="I60" i="1"/>
  <c r="I68" i="1"/>
  <c r="I76" i="1"/>
  <c r="I84" i="1"/>
  <c r="I92" i="1"/>
  <c r="I100" i="1"/>
  <c r="I108" i="1"/>
  <c r="I116" i="1"/>
  <c r="I124" i="1"/>
  <c r="I132" i="1"/>
  <c r="I140" i="1"/>
  <c r="I148" i="1"/>
  <c r="I156" i="1"/>
  <c r="I46" i="1"/>
  <c r="F126" i="1" a="1"/>
  <c r="F126" i="1" s="1"/>
  <c r="F122" i="1" a="1"/>
  <c r="F122" i="1" s="1"/>
  <c r="F125" i="1" a="1"/>
  <c r="F125" i="1" s="1"/>
  <c r="F135" i="1" a="1"/>
  <c r="F135" i="1" s="1"/>
  <c r="F121" i="1" a="1"/>
  <c r="F121" i="1" s="1"/>
  <c r="F128" i="1" a="1"/>
  <c r="F128" i="1" s="1"/>
  <c r="F124" i="1" a="1"/>
  <c r="F124" i="1" s="1"/>
  <c r="F155" i="1" a="1"/>
  <c r="F155" i="1" s="1"/>
  <c r="F154" i="1" a="1"/>
  <c r="F154" i="1" s="1"/>
  <c r="F153" i="1" a="1"/>
  <c r="F153" i="1" s="1"/>
  <c r="F152" i="1" a="1"/>
  <c r="F152" i="1" s="1"/>
  <c r="F151" i="1" a="1"/>
  <c r="F151" i="1" s="1"/>
  <c r="F150" i="1" a="1"/>
  <c r="F150" i="1" s="1"/>
  <c r="F149" i="1" a="1"/>
  <c r="F149" i="1" s="1"/>
  <c r="F148" i="1" a="1"/>
  <c r="F148" i="1" s="1"/>
  <c r="F147" i="1" a="1"/>
  <c r="F147" i="1" s="1"/>
  <c r="F146" i="1" a="1"/>
  <c r="F146" i="1" s="1"/>
  <c r="F145" i="1" a="1"/>
  <c r="F145" i="1" s="1"/>
  <c r="F144" i="1" a="1"/>
  <c r="F144" i="1" s="1"/>
  <c r="F130" i="1" a="1"/>
  <c r="F130" i="1" s="1"/>
  <c r="F156" i="1" a="1"/>
  <c r="F156" i="1" s="1"/>
  <c r="F143" i="1" a="1"/>
  <c r="F143" i="1" s="1"/>
  <c r="F142" i="1" a="1"/>
  <c r="F142" i="1" s="1"/>
  <c r="F141" i="1" a="1"/>
  <c r="F141" i="1" s="1"/>
  <c r="F140" i="1" a="1"/>
  <c r="F140" i="1" s="1"/>
  <c r="F139" i="1" a="1"/>
  <c r="F139" i="1" s="1"/>
  <c r="F138" i="1" a="1"/>
  <c r="F138" i="1" s="1"/>
  <c r="F137" i="1" a="1"/>
  <c r="F137" i="1" s="1"/>
  <c r="F136" i="1" a="1"/>
  <c r="F136" i="1" s="1"/>
  <c r="F158" i="1" a="1"/>
  <c r="F158" i="1" s="1"/>
  <c r="F157" i="1" a="1"/>
  <c r="F157" i="1" s="1"/>
  <c r="F134" i="1" a="1"/>
  <c r="F134" i="1" s="1"/>
  <c r="F133" i="1" a="1"/>
  <c r="F133" i="1" s="1"/>
  <c r="F132" i="1" a="1"/>
  <c r="F132" i="1" s="1"/>
  <c r="F131" i="1" a="1"/>
  <c r="F131" i="1" s="1"/>
  <c r="F129" i="1" a="1"/>
  <c r="F129" i="1" s="1"/>
  <c r="F127" i="1" a="1"/>
  <c r="F127" i="1" s="1"/>
  <c r="F123" i="1" a="1"/>
  <c r="F123" i="1" s="1"/>
  <c r="F120" i="1" a="1"/>
  <c r="F120" i="1" s="1"/>
  <c r="L120" i="1" a="1"/>
  <c r="L120" i="1" s="1"/>
  <c r="B167" i="1"/>
  <c r="B165" i="1"/>
  <c r="B164" i="1"/>
  <c r="B163" i="1"/>
  <c r="B162" i="1"/>
  <c r="B170" i="1"/>
  <c r="B169" i="1"/>
  <c r="B168" i="1"/>
  <c r="C201" i="1" l="1" a="1"/>
  <c r="C201" i="1" s="1"/>
  <c r="C203" i="1" s="1"/>
  <c r="C200" i="1" a="1"/>
  <c r="C200" i="1" s="1"/>
  <c r="C204" i="1" s="1"/>
  <c r="C208" i="1"/>
  <c r="C20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VISCHER</author>
  </authors>
  <commentList>
    <comment ref="B32" authorId="0" shapeId="0" xr:uid="{F40B0F6B-6244-4A0C-AF85-3E0577A93114}">
      <text>
        <r>
          <rPr>
            <b/>
            <sz val="9"/>
            <color indexed="81"/>
            <rFont val="Tahoma"/>
            <family val="2"/>
          </rPr>
          <t xml:space="preserve">Worum es hier geht: </t>
        </r>
        <r>
          <rPr>
            <sz val="9"/>
            <color indexed="81"/>
            <rFont val="Tahoma"/>
            <family val="2"/>
          </rPr>
          <t xml:space="preserve">Hier dokumentieren wir, ob überhaupt eine Verletzung der Datensicherheit (gemäss CH DSG und DSGVO) vorliegt oder mindestens mit einer solchen zu rechnen ist (was für uns gleichwertig ist), denn nur dann kommt eine Meldepflicht überhaupt in Frage. </t>
        </r>
      </text>
    </comment>
    <comment ref="B35" authorId="0" shapeId="0" xr:uid="{19E7D729-5941-4581-80E9-3910D1A4841B}">
      <text>
        <r>
          <rPr>
            <sz val="9"/>
            <color indexed="81"/>
            <rFont val="Tahoma"/>
            <family val="2"/>
          </rPr>
          <t>Ob dies widerrechtlich geschah oder nicht oder ob absichtlich oder unbeabsichtigt spielt keine Rolle.</t>
        </r>
      </text>
    </comment>
    <comment ref="B36" authorId="0" shapeId="0" xr:uid="{A974FBE1-9C60-4E3C-BEC7-3625FE2ACB0A}">
      <text>
        <r>
          <rPr>
            <sz val="9"/>
            <color indexed="81"/>
            <rFont val="Tahoma"/>
            <family val="2"/>
          </rPr>
          <t>Ob dies widerrechtlich geschah oder nicht oder ob absichtlich oder unbeabsichtigt spielt keine Rolle.</t>
        </r>
      </text>
    </comment>
    <comment ref="B37" authorId="0" shapeId="0" xr:uid="{3C6D5FA5-2749-4C76-B22A-C41B60DCDD02}">
      <text>
        <r>
          <rPr>
            <sz val="9"/>
            <color indexed="81"/>
            <rFont val="Tahoma"/>
            <family val="2"/>
          </rPr>
          <t>Ob dies widerrechtlich geschah oder nicht oder ob absichtlich oder unbeabsichtigt spielt keine Rolle. Auch keine Rolle spielt, ob die Unbefugten Zugriff genommen haben.</t>
        </r>
      </text>
    </comment>
    <comment ref="B40" authorId="0" shapeId="0" xr:uid="{6AD00654-1969-424E-8166-4548285BF0F2}">
      <text>
        <r>
          <rPr>
            <sz val="9"/>
            <color indexed="81"/>
            <rFont val="Segoe UI"/>
            <family val="2"/>
          </rPr>
          <t xml:space="preserve">Es werden hier bloss theoretische Verletzungen der Datensicherheit aussortiert, also z.B. wo Daten zwar verloren gegangen sind, aber ohne Weiteres wieder hergestellt werden konnten oder wo Daten auf einer Ressource für einige Sekunden einsehbar war, aber in diesem Zeitraum ein Dritter realistischerweise die Daten gar nicht hätte einsehen können. Abgedeckt werden können hier auch Fälle, in denen nicht feststeht, ob es z.B. zur Verletzung der Vertraulichkeit gekommen ist, dies aber unrealistisch erscheint (in 2.03 kann z.B. 'Weiss nicht' angegeben werden). Nicht hier abgehandelt sind Fälle, in denen bloss etwaige </t>
        </r>
        <r>
          <rPr>
            <i/>
            <sz val="9"/>
            <color indexed="81"/>
            <rFont val="Segoe UI"/>
            <family val="2"/>
          </rPr>
          <t xml:space="preserve">negative Folgen </t>
        </r>
        <r>
          <rPr>
            <sz val="9"/>
            <color indexed="81"/>
            <rFont val="Segoe UI"/>
            <family val="2"/>
          </rPr>
          <t>der Verletzung unrealistisch sind. Diese letztgenannten Fälle sind entweder nachstehend als Bagatelle standardmässig zu erledigen oder im Rahmen der Risikobeurteilung.</t>
        </r>
      </text>
    </comment>
    <comment ref="B44" authorId="0" shapeId="0" xr:uid="{262B1CF0-CC12-474C-9F87-3E464A5B36ED}">
      <text>
        <r>
          <rPr>
            <b/>
            <sz val="9"/>
            <color indexed="81"/>
            <rFont val="Tahoma"/>
            <family val="2"/>
          </rPr>
          <t xml:space="preserve">Worum es hier geht: </t>
        </r>
        <r>
          <rPr>
            <sz val="9"/>
            <color indexed="81"/>
            <rFont val="Tahoma"/>
            <family val="2"/>
          </rPr>
          <t>Verletzungen der Datensicherheit können täglich geschehen, aber gewisse sind so klein, dass es unvernünftig wäre, sie zu melden, weil dies keinen Nutzen bringt und wertvolle Ressourcen für andere, wichtigere Datenschutzthemen blockiert. Solche Bagatellen prüfen wir nicht vertieft, können sie hier aber bei Bedarf dokumentieren. Bagatell-Fälle sind im Auswahlfeld beispielhaft aufgeführt. Nur klare Bagatellen sind nicht weiter abzuklären.</t>
        </r>
      </text>
    </comment>
    <comment ref="B49" authorId="0" shapeId="0" xr:uid="{FADB52F5-1CD9-4165-A0CA-0D18ABF16650}">
      <text>
        <r>
          <rPr>
            <b/>
            <sz val="9"/>
            <color indexed="81"/>
            <rFont val="Tahoma"/>
            <family val="2"/>
          </rPr>
          <t xml:space="preserve">Worum es hier geht: </t>
        </r>
        <r>
          <rPr>
            <sz val="9"/>
            <color indexed="81"/>
            <rFont val="Tahoma"/>
            <family val="2"/>
          </rPr>
          <t>Hier dokumentieren wir Umstände, die das Risiko unerwünschter negativer Auswirkungen für betroffene Personen erhöhen, reduzieren oder gar ausschliessen oder dies tun können. Es sind unten die häufigsten Fälle angegeben. Wir brauchen somit nur anzugeben, ob diese vorliegen oder nicht und falls ja, ob sie das Risiko für betroffene Personen erhöhen, reduzieren oder gar ausschliessen. Fehlt ein uns wichtig erscheinender Umstand, ergänzen wir ihn.  Wir machen das (i) für diejenigen Umstände, die die Verletzung mit sich bringt, (ii) in Bezug auf jene Dinge, die wir unternehmen wegen der Verletzung und (iii) in Bezug auf was betroffene Personen selbst tun könnten, falls sie darüber im Bilde sind.</t>
        </r>
      </text>
    </comment>
    <comment ref="B118" authorId="0" shapeId="0" xr:uid="{0085FD95-313D-4511-9AA7-59893D8829C3}">
      <text>
        <r>
          <rPr>
            <b/>
            <sz val="9"/>
            <color indexed="81"/>
            <rFont val="Tahoma"/>
            <family val="2"/>
          </rPr>
          <t xml:space="preserve">Worum es hier geht: </t>
        </r>
        <r>
          <rPr>
            <sz val="9"/>
            <color indexed="81"/>
            <rFont val="Tahoma"/>
            <family val="2"/>
          </rPr>
          <t>Hier beurteilen und dokumentieren wir die restlichen Risiken, nach Berücksichtigung der obigen Umstände, zu dem Zeitpunkt, an dem sich die Frage der Meldung stellt. Diese darf nicht verzögert werden, damit wir zusätzliche risikoreduzierende Massnahmen treffen können, um nicht melden zu müssen. Es dürfen aber alle Umstände berücksichtigt werden, die zum jetzigen Zeitpunkt bestehen. Zur Risikobeurteilung die möglichen Restrisiken durchgehen und erstens beurteilen, ob es realistischerweise dazu kommen kann (Spalte C) und falls ja, wie schlimm die Auswirkungen für die betroffenen Personen sein könnten (Spalte D) und wie wahrscheinlich es ist, dass diese bei einem relevante Teil dieser Personen eintreten (Spalte E). Das Restrisiko wird dann berechnet. Es können die Überlegungen, die dazu führen, festgehalten werden.</t>
        </r>
      </text>
    </comment>
    <comment ref="B119" authorId="0" shapeId="0" xr:uid="{4C31856A-2053-4F56-B0D7-57EFF9FE070E}">
      <text>
        <r>
          <rPr>
            <sz val="9"/>
            <color indexed="81"/>
            <rFont val="Segoe UI"/>
            <family val="2"/>
          </rPr>
          <t>Die Fälle überschneiden sich teilweise, was jedoch nicht schadet. Es können auch weitere Fälle hinzugefügt werden.</t>
        </r>
      </text>
    </comment>
    <comment ref="C119" authorId="0" shapeId="0" xr:uid="{BD765582-1280-44EF-B366-0FAD827231A5}">
      <text>
        <r>
          <rPr>
            <sz val="9"/>
            <color indexed="81"/>
            <rFont val="Segoe UI"/>
            <family val="2"/>
          </rPr>
          <t>Die Frage bezieht sich den Umstand links und stellt die Frage, wie wahrscheinlich es in absehbarer Zukunft ist, dass er sich verwirklicht. Falls nur theoretisch denkbar oder gar nicht, dann "N/A" wählen.</t>
        </r>
      </text>
    </comment>
    <comment ref="D119" authorId="0" shapeId="0" xr:uid="{667DB776-96D7-465E-BE65-B09F78790DB2}">
      <text>
        <r>
          <rPr>
            <sz val="9"/>
            <color indexed="81"/>
            <rFont val="Segoe UI"/>
            <family val="2"/>
          </rPr>
          <t>Es geht darum, wie schlimm die Folgen des Umstands links objektiv sein können, wenn sie einer betroffenen Personen widerfahren würden.</t>
        </r>
      </text>
    </comment>
    <comment ref="E119" authorId="0" shapeId="0" xr:uid="{6E5E8E17-C5D3-43C7-9CDE-2DD987A0E3D2}">
      <text>
        <r>
          <rPr>
            <sz val="9"/>
            <color indexed="81"/>
            <rFont val="Segoe UI"/>
            <family val="2"/>
          </rPr>
          <t>Wie wahrscheinlich ist es, dass diese schlimmsten Folgen einen relevanten Teil der betroffenen Personen (z.B. 10%) widerfahren?</t>
        </r>
      </text>
    </comment>
    <comment ref="D120" authorId="0" shapeId="0" xr:uid="{83149908-79EA-4F63-AAC0-15BF4CD6503E}">
      <text>
        <r>
          <rPr>
            <sz val="9"/>
            <color indexed="81"/>
            <rFont val="Segoe UI"/>
            <family val="2"/>
          </rPr>
          <t>Hier stellt sich zunächst jeweils die Frage, welcher Natur die gewichtigsten Auswirkungen des Umstands links sind (z.B. materiell, physisch, psychisch), sollte er sich verwirklichen. Die Ausführungen im Arbeitsblatt "Hinweise" können helfen.</t>
        </r>
      </text>
    </comment>
    <comment ref="E161" authorId="0" shapeId="0" xr:uid="{CD4EACB3-877F-4ABE-B646-0FF84785C5FA}">
      <text>
        <r>
          <rPr>
            <sz val="9"/>
            <color indexed="81"/>
            <rFont val="Segoe UI"/>
            <family val="2"/>
          </rPr>
          <t>Diese drei Tabellen können angepasst werden; dies ändert jedoch nicht die Berechnungsformel.</t>
        </r>
      </text>
    </comment>
    <comment ref="F167" authorId="0" shapeId="0" xr:uid="{43E0AE67-F30F-4234-B3B2-F74004A88D41}">
      <text>
        <r>
          <rPr>
            <sz val="9"/>
            <color indexed="81"/>
            <rFont val="Segoe UI"/>
            <family val="2"/>
          </rPr>
          <t>Hier kann durch Eintragen von Tief, Mittel und Hoch die Farbe und Einstufung gesteuert werden.</t>
        </r>
      </text>
    </comment>
    <comment ref="B181" authorId="0" shapeId="0" xr:uid="{E64FE070-2684-4D13-8373-8E7C8CEEA216}">
      <text>
        <r>
          <rPr>
            <sz val="9"/>
            <color indexed="81"/>
            <rFont val="Segoe UI"/>
            <family val="2"/>
          </rPr>
          <t>Wenn Mitarbeitende oder Dritte von Systemunterbrüchen betroffen sind oder die betroffene Organisation oder Behörde ihre Tätigkeiten nur noch mit Hilfe von Notfallplänen aufrechterhalten kann.</t>
        </r>
      </text>
    </comment>
    <comment ref="B182" authorId="0" shapeId="0" xr:uid="{A852231C-5682-4174-AA75-4CE095BC3AF1}">
      <text>
        <r>
          <rPr>
            <sz val="9"/>
            <color indexed="81"/>
            <rFont val="Segoe UI"/>
            <family val="2"/>
          </rPr>
          <t>Wenn geschäftsrelevante Informationen von Unbefugten eingesehen, verändert oder offengelegt werden oder eine Meldung der Verletzung der Datensicherheit nach Art. 24 DSG and den EDÖB erfolgt ist.</t>
        </r>
      </text>
    </comment>
    <comment ref="B183" authorId="0" shapeId="0" xr:uid="{FB5F188C-E293-4736-AE2D-53A7F5320D07}">
      <text>
        <r>
          <rPr>
            <sz val="9"/>
            <color indexed="81"/>
            <rFont val="Segoe UI"/>
            <family val="2"/>
          </rPr>
          <t>Ein längerer Zeitraum ist, wenn der Vorfall mehr als 90 Tage zurückliegt.</t>
        </r>
      </text>
    </comment>
    <comment ref="B184" authorId="0" shapeId="0" xr:uid="{733FE2F2-249A-4EB1-B135-5140DB9B28CF}">
      <text>
        <r>
          <rPr>
            <sz val="9"/>
            <color indexed="81"/>
            <rFont val="Segoe UI"/>
            <family val="2"/>
          </rPr>
          <t>Wenn sich diese Handlungen gegen eine meldepflichtige Behörde oder Organisation richten oder gegen Personen, die für eine solche Behörde oder Organisation tätig sind.</t>
        </r>
      </text>
    </comment>
    <comment ref="B198" authorId="0" shapeId="0" xr:uid="{4107C500-E328-48A8-BDAB-78B36CDDE989}">
      <text>
        <r>
          <rPr>
            <b/>
            <sz val="9"/>
            <color indexed="81"/>
            <rFont val="Tahoma"/>
            <family val="2"/>
          </rPr>
          <t xml:space="preserve">Worum es hier geht: </t>
        </r>
        <r>
          <rPr>
            <sz val="9"/>
            <color indexed="81"/>
            <rFont val="Tahoma"/>
            <family val="2"/>
          </rPr>
          <t>In diesem Abschnitt werden die Ergebnisse der obigen Beurteilung zusammengeführt. Die Anzeige in der Spalte C wird automatisch erstellt. Sie gibt die Empfehlungen basierend auf den obigen Erkenntnissen wieder. Die Entscheidung liegt jedoch bei der internen verantwortlichen Stelle. Sie kann in Spalte F vermerkt werden.</t>
        </r>
      </text>
    </comment>
    <comment ref="C200" authorId="0" shapeId="0" xr:uid="{8C8EFEF1-41D0-49C3-8FD0-77244DE470D7}">
      <text>
        <r>
          <rPr>
            <sz val="9"/>
            <color indexed="81"/>
            <rFont val="Segoe UI"/>
            <family val="2"/>
          </rPr>
          <t>Die Werte in dieser Spalte werden automatisch basierend auf den obigen Angaben ausgefüllt (sind aber nur Empfehlungen).</t>
        </r>
      </text>
    </comment>
    <comment ref="B203" authorId="0" shapeId="0" xr:uid="{F06A05CB-4CB5-4DAD-AD53-75C63788B7E3}">
      <text>
        <r>
          <rPr>
            <sz val="9"/>
            <color indexed="81"/>
            <rFont val="Segoe UI"/>
            <family val="2"/>
          </rPr>
          <t>Sie hat "so rasch als möglich" zu erfolgen.</t>
        </r>
      </text>
    </comment>
    <comment ref="B204" authorId="0" shapeId="0" xr:uid="{721F08F3-C61F-4877-B5E0-F808FADDAFEC}">
      <text>
        <r>
          <rPr>
            <sz val="9"/>
            <color indexed="81"/>
            <rFont val="Segoe UI"/>
            <family val="2"/>
          </rPr>
          <t>Sie hat binnen 72 Stunden nachdem die Verletzung bekanntgeworden ist zu erfolgen.</t>
        </r>
      </text>
    </comment>
    <comment ref="G205" authorId="0" shapeId="0" xr:uid="{2847D9ED-929C-4A13-9355-5B2D76234FB0}">
      <text>
        <r>
          <rPr>
            <sz val="9"/>
            <color indexed="81"/>
            <rFont val="Segoe UI"/>
            <family val="2"/>
          </rPr>
          <t>Nach Art. 24 Abs. 4 DSG kann der Verantwortliche die Information an die betroffene Person einschränken, aufschieben oder darauf verzichten, wenn: 
a. ein Grund nach Art. 26 Abs. 1 Bst. b oder Abs. 2 Bst. b vorliegt oder eine gesetzliche Geheimhaltungspflicht dies verbietet;
b. die Information unmöglich ist oder einen unverhältnismässigen Aufwand erfordert; oder
c. die Information der betroffenen Person durch eine öffentliche Bekanntmachung in vergleichbarer Weise sichergestellt ist.</t>
        </r>
      </text>
    </comment>
    <comment ref="G206" authorId="0" shapeId="0" xr:uid="{094B021F-2DCB-448E-BFEF-4198610A5735}">
      <text>
        <r>
          <rPr>
            <sz val="9"/>
            <color indexed="81"/>
            <rFont val="Segoe UI"/>
            <family val="2"/>
          </rPr>
          <t>Nach Art. 34 Abs. 3 Bst. c DSGVO ist die Benachrichtigung der betroffenen Person gemäss Abs. 1 auch bei noch bestehendem hohen Risiko nicht erforderlich, wenn  die Benachrichtigung mit einem unverhältnismässigen Aufwand verbunden ist; in diesem Fall hat stattdessen eine öffentliche Bekanntmachung oder eine ähnliche Massnahme zu erfolgen, durch die die betroffenen Personen vergleichbar wirksam informiert werden</t>
        </r>
      </text>
    </comment>
    <comment ref="B208" authorId="0" shapeId="0" xr:uid="{CCD7F2AE-E922-4F0E-9057-BA08DE15D752}">
      <text>
        <r>
          <rPr>
            <sz val="9"/>
            <color indexed="81"/>
            <rFont val="Segoe UI"/>
            <family val="2"/>
          </rPr>
          <t>Die Meldung muss innert 24 Stunden nach Entdeckung des Cyberangriffs erfolgen.</t>
        </r>
      </text>
    </comment>
    <comment ref="B209" authorId="0" shapeId="0" xr:uid="{993DC2DF-78CC-42E1-B7E8-D8D0F033C43D}">
      <text>
        <r>
          <rPr>
            <sz val="9"/>
            <color indexed="81"/>
            <rFont val="Segoe UI"/>
            <family val="2"/>
          </rPr>
          <t>Eine Frühwarnung (mit Hinweis auf böswillige, rechtswidrige oder grenzüberschreitende Umstände) muss unverzüglich, in jedem Fall aber innerhalb von 24 Stunden nach Kenntnisnahme des erheblichen Sicherheitsvorfalls erfolgen; unverzüglich, in jedem Fall aber innerhalb von 72 Stunden hat die ordentliche Meldung zu erfolgen.</t>
        </r>
      </text>
    </comment>
    <comment ref="B211" authorId="0" shapeId="0" xr:uid="{810B0447-5136-4A3C-A8DD-29664494E1B3}">
      <text>
        <r>
          <rPr>
            <sz val="9"/>
            <color indexed="81"/>
            <rFont val="Segoe UI"/>
            <family val="2"/>
          </rPr>
          <t>Dies könnte in der Schweiz z.B. eine kantonale Datenschutzaufsicht (z.B. im Falle eines Leistungsauftrags eines Krankenhauses) oder eine Aufsichtsbehörde (z.B. FINMA gestützt auf Art. 29 Abs. 2 FINMAG im Falle eines regulierten Finanzinstitutes oder eine Meldepflicht gemäss EU DORA, CRA oder AI Act) sein.</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<sst xmlns="http://schemas.openxmlformats.org/spreadsheetml/2006/main" count="661" uniqueCount="304">
  <si>
    <t>Unternehmen (Verantwortlicher):</t>
  </si>
  <si>
    <t>(wählen)</t>
  </si>
  <si>
    <t>Schlussbeurteilung</t>
  </si>
  <si>
    <t>Hoch</t>
  </si>
  <si>
    <t xml:space="preserve"> </t>
  </si>
  <si>
    <t>Mittel</t>
  </si>
  <si>
    <t>Tief</t>
  </si>
  <si>
    <t>Beeinträchtigungen der psychischen Gesundheit</t>
  </si>
  <si>
    <t>Berufliche Nachteile</t>
  </si>
  <si>
    <t>Finanzielle Schäden</t>
  </si>
  <si>
    <t>Gesellschaftliche und soziale Nachteile</t>
  </si>
  <si>
    <t>Schädigung der Privatsphäre</t>
  </si>
  <si>
    <t>Gesundheitliche &amp; andere körperliche Folgen</t>
  </si>
  <si>
    <t>Physische &amp; psychische Folgen</t>
  </si>
  <si>
    <t>Materielle &amp; wirtschaftliche Folgen</t>
  </si>
  <si>
    <t>Immaterielle Folgen</t>
  </si>
  <si>
    <t>- Gesundheitsrisiken
- Stalking
- Verfolgung, Gewaltverbrechen</t>
  </si>
  <si>
    <t xml:space="preserve">- Unwohlsein, beklemmendes Gefühl, Stress
- Depressionen, Angstzustände, Trauma </t>
  </si>
  <si>
    <t>- Kontrollverlust über die "eigenen Daten"
- "Unheimliche Erfahrung" des Bekanntwerdens persönlicher Informationen 
- Gefühl der Beobachtung oder des "Verfolgtwerdens"</t>
  </si>
  <si>
    <t>Quelle: Migros</t>
  </si>
  <si>
    <t>- Blossstellung, Rufschädigung, Ansehensverlust
- Mobbing, Stigmatisierung, gesellschaftliche Diskriminierung 
- Ausschluss von Leistungen und Angeboten, Beschneidung gesellschaftlicher Teilhabe
- Verzicht auf Persönlichkeitsentfaltung oder Rechtsausübung aus Angst vor negativen Folgen</t>
  </si>
  <si>
    <t>Beispiele möglicher unerwünschter negativer Folgen für betroffene Personen:</t>
  </si>
  <si>
    <t>Changelog</t>
  </si>
  <si>
    <t>Status dieser Beurteilung:</t>
  </si>
  <si>
    <t>Beschreibung des Vorfalls</t>
  </si>
  <si>
    <t>Was passiert ist:</t>
  </si>
  <si>
    <t>Kategorien der betroffenen Personen:</t>
  </si>
  <si>
    <t>Weitere Bemerkungen:</t>
  </si>
  <si>
    <t>Datenschutzstelle intern:</t>
  </si>
  <si>
    <t>Bereich:</t>
  </si>
  <si>
    <t>Internationaler Bezug:</t>
  </si>
  <si>
    <t>Dokumentation und Beurteilung von Verletzungen der Datensicherheit</t>
  </si>
  <si>
    <t>Risiko</t>
  </si>
  <si>
    <t>Bemerkungen</t>
  </si>
  <si>
    <t>Faktoren, die sich auf das Risiko für betroffene Personen auswirken</t>
  </si>
  <si>
    <t>N/A</t>
  </si>
  <si>
    <t>Liegt eine Verletzung der Datensicherheit vor?</t>
  </si>
  <si>
    <t>Ja</t>
  </si>
  <si>
    <t>Nein</t>
  </si>
  <si>
    <t>Beurteilung (nach CH DSG und DSGVO):</t>
  </si>
  <si>
    <t>Begründung (optional)</t>
  </si>
  <si>
    <t>Unklar</t>
  </si>
  <si>
    <t>Noch zu tun</t>
  </si>
  <si>
    <t>Neutral</t>
  </si>
  <si>
    <t>Skalen für die Risikobewertung:</t>
  </si>
  <si>
    <t>Folgenschwere für die Person</t>
  </si>
  <si>
    <t>Existieren hohe Risiken für betroffene Personen?</t>
  </si>
  <si>
    <t>Existieren Risiken für betroffene Personen?</t>
  </si>
  <si>
    <t>Meldung:</t>
  </si>
  <si>
    <t>Information:</t>
  </si>
  <si>
    <t>Bemerkungen:</t>
  </si>
  <si>
    <t>Begründung (falls abweichend)</t>
  </si>
  <si>
    <t>Bemerkungen*</t>
  </si>
  <si>
    <t>Begründung, Bemerkungen (optional)</t>
  </si>
  <si>
    <t>Wahl</t>
  </si>
  <si>
    <t>Könnte die Person zu ihrem Schutz etwas Wirksames tun, falls sie im Bilde wäre?</t>
  </si>
  <si>
    <t>Cyber Incident Response Team eingeschaltet und am Werk</t>
  </si>
  <si>
    <t>Mitarbeitende informieren</t>
  </si>
  <si>
    <t>Geschäftskunden informieren</t>
  </si>
  <si>
    <t>Vom Vorfall insgesamt betroffene Daten und Unterlagen:</t>
  </si>
  <si>
    <t>Anzahl betroffene Daten und/oder Personen:</t>
  </si>
  <si>
    <t>Zeitpunkt oder Zeitraum des Vorfalls:</t>
  </si>
  <si>
    <t>Ersterfassung</t>
  </si>
  <si>
    <t>Nachtrag</t>
  </si>
  <si>
    <t>In Arbeit</t>
  </si>
  <si>
    <t>Möglich</t>
  </si>
  <si>
    <t>Unwahrscheinlich</t>
  </si>
  <si>
    <t>Wahrscheinlich</t>
  </si>
  <si>
    <t>Fast sicher</t>
  </si>
  <si>
    <t>Sehr wahrscheinlich</t>
  </si>
  <si>
    <t>Wenig wahrscheinlich</t>
  </si>
  <si>
    <t>Kaum anzunehmen</t>
  </si>
  <si>
    <t>- Nachteile im Bewerbungsverfahren oder bei Beförderungen
- Abmahnungen, Jobverlust
- Unmöglichkeit der Berufsausübung
- Nachteile in der Ausbildung</t>
  </si>
  <si>
    <t>- Identitätsdiebstahl und -betrug
- Missbrauch von Zahlungsmittelinformationen
- Verlust von Guthaben, Bonuspunkten, Gutschriften u.dgl. 
- Preisdiskriminierung, Verweigerung einer kommerziellen Dienstleistung
- Beschneidung staatlicher Leistungen
- Administrative Aufwände und Gebühren
- Erpressung und Lösegeldforderungen
- Rechtsansprüche gegen die Betroffenenen</t>
  </si>
  <si>
    <t>Entscheid</t>
  </si>
  <si>
    <t>Geschah dies von Seiten der verantwortlichen Stelle planwidrig (d.h. war es von ihr nicht so vorgesehen)?</t>
  </si>
  <si>
    <t>Die ungewollte Offenlegung erfolgte gegenüber einer aus unserer Sicht vertrauenswürdigen Stelle</t>
  </si>
  <si>
    <t>Es war ein mutwilliger Angriff, mit dem Ziel uns zu sabotieren</t>
  </si>
  <si>
    <t>Es war das Werk eines Profis, der damit mutmasslich finanzielle Ziele verfolgt hat</t>
  </si>
  <si>
    <t>Wir konnten den Angreifer aussperren, bevor er unsere Daten zerstören konnte</t>
  </si>
  <si>
    <t>Wir konnten den Angreifer aussperren, bevor er unsere Daten exfiltrieren konnte</t>
  </si>
  <si>
    <t>Wie wirkt sich das auf das Risiko für betroffene Personen aus?</t>
  </si>
  <si>
    <t>Entdeckung des Vorfalls:</t>
  </si>
  <si>
    <t>Wie schlimm wären die Auswirkungen auf betroffene Personen?</t>
  </si>
  <si>
    <t>Wie wahrscheinlich ist dies für einen relevanten Teil dieser Personen?</t>
  </si>
  <si>
    <t>Beschränkte Folgen</t>
  </si>
  <si>
    <t>Erhebliche Folgen</t>
  </si>
  <si>
    <t>Schwerwiegende Folgen</t>
  </si>
  <si>
    <t>Geringfügige Folgen</t>
  </si>
  <si>
    <t>Erhöhte Wachsamkeit bei E-Mails und Kontaktaufnahmen Dritter</t>
  </si>
  <si>
    <t>Passwort im betroffenen System ändern</t>
  </si>
  <si>
    <t>Passwörter an anderen Orten ändern</t>
  </si>
  <si>
    <t>Neuer Reisepass oder neue Identitätskarte besorgen</t>
  </si>
  <si>
    <t>Neue Bank- oder Kreditkarte besorgen</t>
  </si>
  <si>
    <t>Dienst zur Internet-Überwachung (Reputation-Monitoring) einschalten</t>
  </si>
  <si>
    <t>Mitteilung an Dritte (z.B. Freundeskreis, Arbeitgeber, Banken)</t>
  </si>
  <si>
    <t>Erhöhte Wachsamkeit bei Bankkonten, Kreditkartenabrechnungen und dergleichen</t>
  </si>
  <si>
    <t>Verreisen</t>
  </si>
  <si>
    <t>Bestimmte Orte meiden</t>
  </si>
  <si>
    <t>Mandatierung eines Rechtsvertreters um gegen Fake-News oder Hate-Site vorzugehen</t>
  </si>
  <si>
    <t>Bank- und Kreditkarten-Herausgeber informieren (inkl. Kartensperrung)</t>
  </si>
  <si>
    <t>Lösegeld bezahlen</t>
  </si>
  <si>
    <t>Benutzerkonten sperren</t>
  </si>
  <si>
    <t>Zugriffe auf verdächtigte Aktivitäten überwachen</t>
  </si>
  <si>
    <t>Empfänger um Löschung/Rücksendung der Daten bitten</t>
  </si>
  <si>
    <t>Psychologische Unterstützung suchen, Care Team</t>
  </si>
  <si>
    <t>Betroffene Personen informieren</t>
  </si>
  <si>
    <t>Bei Provider des Angreifers intervenieren</t>
  </si>
  <si>
    <t>Hochschulen nach Artikel 2 Absatz 2 des Hochschulförderungs- und -koordinationsgesetzes vom 30. September 2011 (Bst. a)</t>
  </si>
  <si>
    <t>Bundes-, Kantons- und Gemeindebehörden sowie interkantonale, kantonale und interkommunale Organisationen, mit Ausnahme der Gruppe Verteidigung, wenn die Armee Assistenzdienst nach Artikel 67 oder Aktivdienst nach Artikel 76 des Militärgesetzes vom 3. Februar 1995 leistet (Bst. b)</t>
  </si>
  <si>
    <t>Organisationen mit öffentlich-rechtlichen Aufgaben in den Bereichen Sicherheit und Rettung, Trinkwasserversorgung, Abwasseraufbereitung und Abfallentsorgung (Bst. c)</t>
  </si>
  <si>
    <t>Unternehmen, die in den Bereichen Energieversorgung nach Artikel 6 Absatz 1 des Energiegesetzes vom 30. September 2016, Energiehandel, Energiemessung oder Energiesteuerung tätig sind, mit Ausnahme der Bewilligungsinhaber gemäss Kernenergiegesetz vom 21. März 2003, sofern ein Cyberangriff auf eine Kernanlage erfolgt (Bst. d)</t>
  </si>
  <si>
    <t>Unternehmen, die dem Bankengesetz vom 8. November 1934, dem Versicherungsaufsichtsgesetz vom 17. Dezember 2004 oder dem Finanzmarktinfrastrukturgesetz vom 19. Juni 2015 unterstehen (Bst. e)</t>
  </si>
  <si>
    <t>Gesundheitseinrichtungen, die auf der kantonalen Spitalliste nach Artikel 39 Absatz 1 Buchstabe e des Bundesgesetzes vom 18. März 1994 über die Krankenversicherung aufgeführt sind (Bst. f)</t>
  </si>
  <si>
    <t>Medizinische Laboratorien mit einer Bewilligung nach Artikel 16 Absatz 1 des Epidemiengesetzes vom 28. September 2012 (Bst. g)</t>
  </si>
  <si>
    <t>Unternehmen, die für die Herstellung, das Inverkehrbringen und die Einfuhr von Arzneimitteln eine Bewilligung nach dem Heilmittelgesetz vom 15. Dezember 2000 haben (Bst. h)</t>
  </si>
  <si>
    <t>Organisationen, die Leistungen zur Absicherung gegen die Folgen von Krankheit, Unfall, Arbeits- und Erwerbsunfähigkeit, Alter, Invalidität und Hilflosigkeit erbringen (Bst. i)</t>
  </si>
  <si>
    <t>Die Schweizerische Radio- und Fernsehgesellschaft (Bst. j)</t>
  </si>
  <si>
    <t>Nachrichtenagenturen von nationaler Bedeutung (Bst. k)</t>
  </si>
  <si>
    <t>Anbieterinnen von Postdiensten, die nach Artikel 4 Absatz 1 des Postgesetzes vom 17. Dezember 2010 bei der Postkommission registriert sind (Bst. l)</t>
  </si>
  <si>
    <t>Eisenbahnunternehmen nach Artikel 5 oder 8c des Eisenbahngesetzes vom 20. Dezember 1957 sowie Seilbahn-, Trolleybus-, Autobus- und Schifffahrtsunternehmen mit einer Konzession nach Artikel 6 des Personenbeförderungsgesetzes vom 20. März 2009 (Bst. m)</t>
  </si>
  <si>
    <t>Unternehmen der Zivilluftfahrt, die über eine Bewilligung des Bundesamtes für Zivilluftfahrt verfügen, sowie die Landesflughäfen gemäss Sachplan Infrastruktur der Luftfahrt (Bst. n)</t>
  </si>
  <si>
    <t>Unternehmen, die nach dem Seeschifffahrtsgesetz vom 23. September 1953 Güter auf dem Rhein befördern, sowie Unternehmen, welche die Registrierung, Ladung oder Löschung im Hafen Basel betreiben (Bst. o)</t>
  </si>
  <si>
    <t>Unternehmen, welche die Bevölkerung mit unentbehrlichen Gütern des täglichen Bedarfs versorgen und deren Ausfall oder Beeinträchtigung zu erheblichen Versorgungsengpässen führen würde (Bst. p)</t>
  </si>
  <si>
    <t>Anbieterinnen von Fernmeldediensten, die beim Bundesamt für Kommunikation nach Artikel 4 Absatz 1 FMG registriert sind (Bst. q)</t>
  </si>
  <si>
    <t>Registerbetreiberinnen und Registrare von Internet-Domains nach Artikel 28b FMG (Bst. r)</t>
  </si>
  <si>
    <t>Anbieterinnen und Betreiberinnen von Diensten und Infrastrukturen, die der Ausübung der politischen Rechte dienen (Bst. s)</t>
  </si>
  <si>
    <t>Anbieterinnen und Betreiberinnen von Cloudcomputing, Suchmaschinen, digitalen Sicherheits- und Vertrauensdiensten sowie Rechenzentren, sofern sie einen Sitz in der Schweiz haben (Bst. t)</t>
  </si>
  <si>
    <t>Herstellerinnen von Hard- oder Software, deren Produkte von kritischen Infrastrukturen genutzt werden, sofern die Hard- oder Software einen Fernwartungszugang hat oder zu einem der folgenden Zwecken eingesetzt wird: 1. Steuerung und Überwachung von betriebstechnischen Systemen und Prozessen, 2. Gewährleistung der öffentlichen Sicherheit (Bst. u)</t>
  </si>
  <si>
    <t>Keine Unterstellung</t>
  </si>
  <si>
    <t>Unterstellung aus anderem Grund</t>
  </si>
  <si>
    <t>Keine Unterstellung (aufgrund von Ausnahmeregelung)</t>
  </si>
  <si>
    <t>Wurde dieser Cybervorfall absichtlich ausgelöst (= Cyberangriff)?</t>
  </si>
  <si>
    <t>Geht es um Ereignis bei der Nutzung von IT, das dazu führt oder führte, dass die Vertraulichkeit, Verfügbarkeit oder Integrität von Informationen oder die Nachvollziehbarkeit ihrer Bearbeitung beeinträchtigt wurde oder ist (= Cybervorfall)?</t>
  </si>
  <si>
    <t>Hat sich der Cyberangriff in der Schweiz ausgewirkt oder könnte er dies noch?</t>
  </si>
  <si>
    <t>Gefährdet oder gefährdete der Cyberangriff die Funktionsfähigkeit der betroffenen kritischen Infrastruktur?</t>
  </si>
  <si>
    <t>Führt oder führte der Cyberangriff zu einer Manipulation oder einem Abfluss von Informationen?</t>
  </si>
  <si>
    <t>Blieb der Cyberangriff über einen längeren Zeitraum unentdeckt oder bestehen sogar Anzeichen dafür, dass er zur Vorbereitung weiterer Cyberangriffe ausfgeführt wurde?</t>
  </si>
  <si>
    <t>War oder ist der Cyberangriff mit Erpressung, Drohung oder Nötigung verbunden?</t>
  </si>
  <si>
    <t>Beurteilung:</t>
  </si>
  <si>
    <t>Keine Unterstellung (Ausnahme für Behörden und öffentliche Organe für weniger als 1000 Einwohnerinnen und Einwohner)</t>
  </si>
  <si>
    <t>Keine Unterstellung (Ausnahme für kleine Energieorganisationen und Gasleitungsbetreiber)</t>
  </si>
  <si>
    <t>Keine Unterstellung (Ausnahme für kleine Unternehmen der Zivilluftfahrt)</t>
  </si>
  <si>
    <t>Keine Unterstellung (Ausnahme für kleine Transportunternehmen)</t>
  </si>
  <si>
    <t>Keine Unterstellung (Ausnahme für Cloudcomputing-, Such-, digitale Sicerhheits und RZ-Betreiber, die nicht gegen Entgelt für Dritte arbeiten)</t>
  </si>
  <si>
    <t>Keine Unterstellung (Ausnahme für bestimmte Betriebskategorien mit weniger als 50 Personen und 10 Mio. Franken Umsatz)</t>
  </si>
  <si>
    <t>Restrisiken aus Sicht der betroffenen Personen</t>
  </si>
  <si>
    <t>Fehlgeleitete E-Mail an vertrauenswürdigen Empfänger</t>
  </si>
  <si>
    <t>Einschränkung bisher zu weit gefasster Zugriffsrechte ohne Folgen</t>
  </si>
  <si>
    <t>Anderer Fall</t>
  </si>
  <si>
    <t>Beschreibung der Bagatelle</t>
  </si>
  <si>
    <t>Verlust eines Zutrittsbadges ohne erkennbare Folgen</t>
  </si>
  <si>
    <t>Kurzzeitig unverschlossener Aktenschrank mit Personendaten ohne Zugriff durch Unberechtigte</t>
  </si>
  <si>
    <t>Testdaten mit Pseudonymisierten Informationen versehentlich in Produktivumgebung geladen, aber sofort entfernt</t>
  </si>
  <si>
    <t>Versehentliches Ausdrucken eines Dokuments mit sensiblen Personendaten mit rascher Entfernung</t>
  </si>
  <si>
    <t>Kurzzeitige versehentliche Anzeige von Personendaten ohne Einsicht durch Unberechtigte</t>
  </si>
  <si>
    <t>Vergessener USB-Stick mit Personendaten, der jedoch an sicherem Ort wiedergefunden wurde</t>
  </si>
  <si>
    <t>Liegt eine nicht meldepflichtige Bagatelle vor?</t>
  </si>
  <si>
    <t>Geht es um eine nicht meldepflichtige Bagatelle?</t>
  </si>
  <si>
    <t>Es ist eine grosse Anzahl von Personen betroffen</t>
  </si>
  <si>
    <t>Wir wissen nicht, seit wann die Verletzung besteht</t>
  </si>
  <si>
    <t>Wie wirkt sich dies auf das Risiko für betroffene Personen aus?</t>
  </si>
  <si>
    <t>Senkt es</t>
  </si>
  <si>
    <t>Schliesst es aus</t>
  </si>
  <si>
    <t>Erhöht es</t>
  </si>
  <si>
    <t>Haben wir das
schon getan?</t>
  </si>
  <si>
    <t>Ist dieser Umstand
hier gegeben?</t>
  </si>
  <si>
    <t>Was wir nach der Verletzung getan haben oder noch tun könnten, um das Risiko für betroffene Personen zu senken oder auszuschliessen</t>
  </si>
  <si>
    <t>Umstände der Verletzung, die das Risiko für betroffene Personen erhöhen oder senken oder sonst relevant sein könnten</t>
  </si>
  <si>
    <t>Macht dies im
 konkreten Fall Sinn?</t>
  </si>
  <si>
    <t>Ja, wissen sie schon</t>
  </si>
  <si>
    <t>Wie wahrscheinlich ist dieses Szenario im vorliegenden Fall?</t>
  </si>
  <si>
    <t>Was betroffene Personen zum eigenen Schutz zusätzlich tun könnten, falls sie informiert sind</t>
  </si>
  <si>
    <t>Dinge, die aufgrund einer Verletzung der Datensicherheit geschehen und für betroffene Personen negative Folgen haben könnten</t>
  </si>
  <si>
    <t>Allfällige weitere Stelle, an die zu melden ist:</t>
  </si>
  <si>
    <t>Meldeportal EDÖB</t>
  </si>
  <si>
    <t>Meldeseite BACS</t>
  </si>
  <si>
    <t>Hinweise EDSA</t>
  </si>
  <si>
    <t>Art. 15 VDSG</t>
  </si>
  <si>
    <t>Meldung an Behörde nach Art. 24 CH DSG:</t>
  </si>
  <si>
    <t>Meldung an Behörde nach Art. 33 DSGVO:</t>
  </si>
  <si>
    <t>Information an betroffene Personen nach Art. 24 CH DSG:</t>
  </si>
  <si>
    <t>Information an betroffene Personen nach Art. 34 DSGVO:</t>
  </si>
  <si>
    <t>Art. 24 DSG</t>
  </si>
  <si>
    <t>DSGVO</t>
  </si>
  <si>
    <t>ISG</t>
  </si>
  <si>
    <t>Weitere an der Beurteilung beteiligte Personen:</t>
  </si>
  <si>
    <t xml:space="preserve">Datum, Zeit:  </t>
  </si>
  <si>
    <t>Wurden Informationen verloren, gelöscht oder vernichtet?</t>
  </si>
  <si>
    <t>Wurden Informationen verändert?</t>
  </si>
  <si>
    <t>Wurden Informationen Unbefugten offengelegt oder zugänglich gemacht?</t>
  </si>
  <si>
    <t>Handelt es sich bei diesen Informationen (auch) um personenbezogene Daten?</t>
  </si>
  <si>
    <t>Wirkte sich obiges auf die Vertraulichkeit, Integrität oder Verfügbarkeit der Daten realistischerweise aus?</t>
  </si>
  <si>
    <t>Die Daten werden für Spam-Mails an die betroffenen Personen verwendet.</t>
  </si>
  <si>
    <t>Die Daten werden für kommerzielle Zwecke genutzt (z.B. gezieltere Werbung), die sonst nicht erlaubt wären.</t>
  </si>
  <si>
    <t>Die betroffenen Personen verlieren Zeit, weil sie sich mit den Folgen der Verletzung (z.B. Schutzmassnahmen) auseinandersetzen müssen.</t>
  </si>
  <si>
    <t>Die Daten werden für Phishing-Attacken auf die betroffenen Personen verwendet.</t>
  </si>
  <si>
    <t>Die Daten werden für andere Betrugsversuche gegen die betroffenen Personen verwendet (z.B. Enkeltrick, falsche Polizisten).</t>
  </si>
  <si>
    <t>Es kommt zu einem Verkauf der Daten im Darknet, was die betroffenen Personen psychologisch belastet.</t>
  </si>
  <si>
    <t>Die betroffenen Personen leiden unter dem Gedanken, dass ihre Daten in fremde Hände gelangt sind.</t>
  </si>
  <si>
    <t>Die Verletzung wird genutzt, um Konten der betroffenen Personen auf der Plattform des Verantwortlichen zu übernehmen.</t>
  </si>
  <si>
    <t>Es werden aufgrund der Verletzung Konten der betroffenen Personen an anderen Orten übernommen.</t>
  </si>
  <si>
    <t>Aufgrund der Verletzung gelingt ein Zugriff auf Bankkonten oder andere Vermögenswerte der betroffenen Personen.</t>
  </si>
  <si>
    <t>Kredit- oder Debitkarten werden gesperrt und müssen ggf. ersetzt werden.</t>
  </si>
  <si>
    <t>Es kommt aufgrund der Verletzung zu einem Bezug von Leistungen auf Kosten der betroffenen Personen (Identitätsdiebstahl).</t>
  </si>
  <si>
    <t>Die Daten werden sonst für Betrugsversuche gegenüber Dritten benutzt (Identitätsdiebstahl).</t>
  </si>
  <si>
    <t>Es werden mit den Daten andere Straftaten im Namen der betroffenen Personen verübt (Identitätsdiebstahl).</t>
  </si>
  <si>
    <t>Die betroffenen Personen geraten aufgrund der Verletzung in ein Strafverfahren.</t>
  </si>
  <si>
    <t>Die betroffenen Personen geraten aufgrund der Verletzung in ein anderes Behördenverfahren.</t>
  </si>
  <si>
    <t>Die Verletzung führt zu Cybermobbing oder Stalking.</t>
  </si>
  <si>
    <t>Die Verletzung führt zu einer Erpressung oder Nötigung.</t>
  </si>
  <si>
    <t>Es werden rufschädigende Informationen über die betroffenen Personen veröffentlicht.</t>
  </si>
  <si>
    <t>Die betroffenen Personen verlieren aufgrund der Verletzung ihre Wohnung.</t>
  </si>
  <si>
    <t>Die betroffenen Personen haben aufgrund der Verletzung Schwierigkeiten, eine neue Wohnung zu finden.</t>
  </si>
  <si>
    <t>Die betroffenen Personen verlieren aufgrund der Verletzung ihre Stelle.</t>
  </si>
  <si>
    <t>Die betroffenen Personen haben aufgrund der Verletzung Schwierigkeiten, eine neue Stelle zu finden.</t>
  </si>
  <si>
    <t>Es kommt aufgrund der Verletzung zu einer Trennung, Scheidung oder anderen Beeinträchtigung der familiären Bindung.</t>
  </si>
  <si>
    <t>Die Verletzung beeinträchtigt oder verhindert die ordnungsgemässe Versorgung der betroffenen Personen.</t>
  </si>
  <si>
    <t>Die Gesundheits- und Lebensversorgung der betroffenen Personen ist aufgrund der Verletzung beeinträchtigt oder verhindert.</t>
  </si>
  <si>
    <t>Die Verletzung dient einer Entführung oder einem Attentat.</t>
  </si>
  <si>
    <t>Es sind besonders sensitive Daten betroffen</t>
  </si>
  <si>
    <t>Es sind besonders vulnerable Personen betroffen</t>
  </si>
  <si>
    <t xml:space="preserve">    * Zum Beispiel welche der Personen das betrifft, warum bereits gegeben oder was nötig wäre.</t>
  </si>
  <si>
    <t>Klassifikation nach Art. 74b CH ISG:</t>
  </si>
  <si>
    <t>Keine Unterstellung: Einrichtungen nach Anhang I oder II (EU) 2022/2555 der öffentlichen Verwaltung auf lokaler Ebene (ausser wenn vom Mitgliedstaat vorgesehen)</t>
  </si>
  <si>
    <t>Keine Unterstellung: Bildungseinrichtungen (ausser wenn vom Mitgliedsstaat vorgesehen)</t>
  </si>
  <si>
    <t>Keine Unterstellung: Einrichtungen nach Anhang I oder II (EU) 2022/2555 der öffentlichen Verwaltung, in den Bereichen nationale Sicherheit, öffentliche Sicherheit, Verteidigung oder Strafverfolgung</t>
  </si>
  <si>
    <t>Anbieter von Vertrauensdiensten</t>
  </si>
  <si>
    <t>Einrichtung nach Anhang I oder II (EU) 2022/2555, die der einzige Anbieter im Mitgliedstaat ist</t>
  </si>
  <si>
    <t>Abwasser: Unternehmen, die Abwasser entsorgen, sammeln oder behandeln (mit mind. 50 Mitarbeitern und einem Umsatz bzw. einer Bilanzsumme von 10 Mio. EUR)</t>
  </si>
  <si>
    <t>Anbieter öffentlicher elektronischen Kommunikationsnetze oder Anbieter öffentlich zugänglicher elektronischen Kommunikationsdienste</t>
  </si>
  <si>
    <t>Anbieter und Verwalter von IKT-Diensten (mit mind. 50 Mitarbeitern und einem Umsatz bzw. einer Bilanzsumme von 10 Mio. EUR)</t>
  </si>
  <si>
    <t>Anbieter von Post- und Kurierdiensten (mit mind. 50 Mitarbeitern und einem Umsatz bzw. einer Bilanzsumme von 10 Mio. EUR)</t>
  </si>
  <si>
    <t>Chemie: Unternehmen, die Chemikalien herstellen, produzieren oder vertreiben (mit mind. 50 Mitarbeitern &amp; einem Umsatz bzw. einer Bilanzsumme von mind. EUR 10 Mio)</t>
  </si>
  <si>
    <t>Energie: Unternehmen in den Breichen Elekrizität, Fern- und Kältewärme, Erdgas, Erdöl und Wasserstoff (mit mind. 50 Mitarbeitern &amp; einem Umsatz bzw. einer Bilanzsumme von mind. EUR 10 Mio)</t>
  </si>
  <si>
    <t>Finanzmarktinfrastrukturen: Betreiber von Handelsplätzen und zentralen Gegenparteien (mit mind. 50 Mitarbeitern &amp; einem Umsatz bzw. einer Bilanzsumme von mind. EUR 10 Mio)</t>
  </si>
  <si>
    <t>Forschungseinrichtungen (mit mind. 50 Mitarbeitern &amp; einem Umsatz bzw. einer Bilanzsumme von mind. EUR 10 Mio)</t>
  </si>
  <si>
    <t>Gesundheitswesen: Forscher und Entwickler von Arzneimitteln (mit mind. 50 Mitarbeitern &amp; einem Umsatzbzw. einer Bilanzsumme von mind. EUR 10 Mio)</t>
  </si>
  <si>
    <t>Gesundheitswesen: Gesundheitsdienstleister nach Art. 3 lit. g der RL 2011/24/EU und EU-Referenzlaboratorien nach Art. 15 der Verordnung (EU) 2022/2371 (mit mind. 50 Mitarbeitern &amp; einem Umsatz bzw. einer Bilanzsumme von mind. EUR 10 Mio)</t>
  </si>
  <si>
    <t>Kreditinstitute (mit mind. 50 Mitarbeitern &amp; einem Umsatz bzw. einer Bilanzsumme von mind. EUR 10 Mio)</t>
  </si>
  <si>
    <t>Lebensmittelunternehmen, die im Grosshandel, in der industriellen Produktion oder Verarbeitung von Lebensmitteln tätig sind (mit mind. 50 Mitarbeitern &amp; einem Umsatz bzw. einer Bilanzsumme von mind. EUR 10 Mio)</t>
  </si>
  <si>
    <t>Öffentliche Verwaltung: Anbieter und Verwalter von Sicherheitsdiensten (mit mind. 50 Mitarbeitern &amp; einem Umsatz bzw. einer Bilanzsumme von mind. EUR 10 Mio)</t>
  </si>
  <si>
    <t>Transport: Unternehmen in den Bereichen Luftverkehr, Schienenverkehr, Schifffahrt und Strassenverkehr (mit mind. 50 Mitarbeitern &amp; einem Umsatz bzw. einer Bilanzsumme von mind. EUR 10 Mio)</t>
  </si>
  <si>
    <t>Trinkwasserlieferanten (mit mind. 50 Mitarbeitern &amp; einem Umsatz bzw. einer Bilanzsumme von mind. EUR 10 Mio)</t>
  </si>
  <si>
    <t>Verarbeitendes Gewerbe/Herstellung von Waren: Hersteller von Medizinprodukten, pharmazeutischen Erzeugnissen und In-Vitro-Diagnostika sowie Maschinen, Fahrzeugen, optische Erzeugnisse und elektrischen/elektronischen Geräten nach NACE Rev. 2 (mit mind. 50 Mitarbeitern &amp; einem Umsatz bzw. einer Bilanzsumme von mind. EUR 10 Mio)</t>
  </si>
  <si>
    <t>Weltraum: Unternehmen im Bereich der Bodeninfrastruktur (mit mind. 50 Mitarbeitern &amp; einem Umsatz bzw. einer Bilanzsumme von mind. EUR 10 Mio)</t>
  </si>
  <si>
    <t>NIS2</t>
  </si>
  <si>
    <t>Keine Unterstellung: Einrichtungen nach Anhang I oder II (EU) 2022/2555, die die Mitgliedstaaten gemäss Art. 2 Absatz 4 der Verordnung (EU) 2022/2554 vom Anwendungsbereich der genannten Verordnung ausgenommen haben</t>
  </si>
  <si>
    <t>Einrichtung nach Anhang I oder II (EU) 2022/2555 der öffentlichen Verwaltung oder der Zentralregierung</t>
  </si>
  <si>
    <t>Einrichtung nach Anhang I oder II (EU) 2022/2555, die von einem Mitgliedstaat als kritisch eingestuft wurde</t>
  </si>
  <si>
    <t>Einrichtung nach Anhang I oder II (EU) 2022/2555, die kritische Tätigkeiten ausübt, Auswirkungen auf die öffentliche Ordnung nimmt oder wenn beim Ausfall dieser Dienste Systemrisiken sowie grenzüberschreitende Auswirkungen bestehen</t>
  </si>
  <si>
    <t>Meldepflicht nach Art. 74a ff. CH ISG</t>
  </si>
  <si>
    <t>Liegt ein Ereignis vor, das die Verfügbarkeit, Authentizität, Integrität oder Vertraulichkeit gespeicherter, übermittelter oder verarbeiteter Daten oder der Dienste, die über Netz- und Informationssysteme angeboten werden bzw. zugänglich sind, beeinträchtigt? (= Sicherheitsvorfall)</t>
  </si>
  <si>
    <t>Hat oder kann der Sicherheitsvorfall andere natürliche oder juristische Personen durch erhebliche materielle oder immaterielle Schäden beeeinträchtigt bzw. kann er sie in dieser Weise beeinträchtigen (Art. 23 Abs. 3 Bst. b) NIS-2)? (= erheblicher Sicherheitsvorfall)</t>
  </si>
  <si>
    <t>Hat der Sicherheitsvorfall schwerwiegende Betriebsstörungen der Dienste oder finanzielle Verluste für die betreffende Einrichtung verursacht oder kann er dies verursachen (Art. 23 Abs. 3 Bst. a NIS-2)? (= erheblicher Sicherheitsvorfall)</t>
  </si>
  <si>
    <t>Meldepflicht nach Art. 23 EU NIS-2:</t>
  </si>
  <si>
    <t>Meldepflicht nach Art. 74a ff. CH ISG:</t>
  </si>
  <si>
    <t>Klassifikation nach EU NIS-2 (Art. 2, Art. 26, Anhang I &amp; II):</t>
  </si>
  <si>
    <r>
      <rPr>
        <b/>
        <sz val="9"/>
        <rFont val="Calibri"/>
        <family val="2"/>
        <scheme val="minor"/>
      </rPr>
      <t>Hinweis:</t>
    </r>
    <r>
      <rPr>
        <sz val="9"/>
        <rFont val="Calibri"/>
        <family val="2"/>
        <scheme val="minor"/>
      </rPr>
      <t xml:space="preserve"> Dieses Formular dient zur Dokumentation und Beurteilung von möglichen Verletzungen der Datensicherheit durch verantwortliche Stellen. Es ist dabei nicht ungewöhnlich, dass es nicht von Anfang an vollständig ausgefüllt werden kann. Kommen neue Fakten ans Licht, sollte eine jeweils neue Version erstellt werden (die bisherige Beurteilung ist aus Gründen der Dokumentation aufzubewahren; hierzu kann das bestehende Arbeitsblatt in ein neues Arbeitsblatt kopiert und mit einem neuen Datum- und Zeithinweis versehen werden). Dieses Formular ist </t>
    </r>
    <r>
      <rPr>
        <b/>
        <sz val="9"/>
        <rFont val="Calibri"/>
        <family val="2"/>
        <scheme val="minor"/>
      </rPr>
      <t>nicht für Auftragsbearbeiter</t>
    </r>
    <r>
      <rPr>
        <sz val="9"/>
        <rFont val="Calibri"/>
        <family val="2"/>
        <scheme val="minor"/>
      </rPr>
      <t xml:space="preserve"> gedacht. Ferner ist zu beachten, dass Risikobeurteilungen nicht Aufgabe der Datenschutzstelle, sondern der intern für die jeweils betroffene Datenbearbeitungsaktivität verantwortlichen Person ist.</t>
    </r>
  </si>
  <si>
    <t>Der Angreifer hat die Daten nicht weitergegeben</t>
  </si>
  <si>
    <t>Die Daten sind im Darknet gefunden worden</t>
  </si>
  <si>
    <t>Am Vorfall selbst Beteiligte (z.B. Auftragsbearbeiter):</t>
  </si>
  <si>
    <t>Durchsetzung von 2FA</t>
  </si>
  <si>
    <t>Alle exponierten Systeme sind mit 2FA gesichert</t>
  </si>
  <si>
    <t>Bereichs- oder Prozessverantwortlicher intern:</t>
  </si>
  <si>
    <t>Davon gelten als personenbezogene Daten:</t>
  </si>
  <si>
    <t>Davon sind besonders schützenswert/besondere Kategorien:</t>
  </si>
  <si>
    <t>Die Daten auf den Datenträgern lagen in einem proprietären Format vor und konnten/können daher nur mit speziellen Fachkenntnissen entschlüsselt und einer Person zugeordnet werden</t>
  </si>
  <si>
    <t>Protokolle, Logs oder dergleichen auswerten</t>
  </si>
  <si>
    <t>Es sind aus anderen Gründen besonders heikle Daten</t>
  </si>
  <si>
    <t>Strafverfolgungsbehörden einschalten</t>
  </si>
  <si>
    <t>Meldepflicht nach Art. 23 EU NIS-2</t>
  </si>
  <si>
    <t>Wer intern sonst noch davon weiss:</t>
  </si>
  <si>
    <r>
      <t xml:space="preserve">Audit Trail, Bemerkungen, Follow-ups
</t>
    </r>
    <r>
      <rPr>
        <b/>
        <sz val="8"/>
        <color theme="2" tint="-0.499984740745262"/>
        <rFont val="Calibri"/>
        <family val="2"/>
        <scheme val="minor"/>
      </rPr>
      <t>(hier Quellen, Anpassungen, Aufgaben etc. eintragen)</t>
    </r>
  </si>
  <si>
    <t>Digitale Infrastruktur: Anbieter und Betreiber von Cloud-Computing-Diensten, Rechenzentrumsdiensten, TLD-Namenregister, Inhaltszustellnetzen, Internet-Knoten sowie DNS-Diensteanbieter, ausgenommen Betreiber von Root-Namenservern (mit mind. 50 Mitarbeitern &amp; einem Umsatzbzw. einer Bilanzsumme von mind. EUR 10 Mio)</t>
  </si>
  <si>
    <t>Namenregister der Domäne oberster Stufe, Domänennamensystem-Diensteanbieter sowie Einrichtungen, die Domänennamenregistrierungsdienste erbringen</t>
  </si>
  <si>
    <t xml:space="preserve">               </t>
  </si>
  <si>
    <t>Abfall: Unternehmen der Abfallbewirtschaftung als Hauptwirtschaftstätigkeit (mit mind. 50 Mitarbeitern und einem Umsatz bzw. einer Bilanzsumme von 10 Mio. EUR)</t>
  </si>
  <si>
    <t>Digitale Dienste: Anbieter von Online-Marktplätzen, Online-Suchmaschinen und Plattformen für soziale Netzwerke (mit mind. 50 Mitarbeitern &amp; einem Umsatz bzw. einer Bilanzsumme von mind. EUR 10 Mio)</t>
  </si>
  <si>
    <t>8.10</t>
  </si>
  <si>
    <t>8.</t>
  </si>
  <si>
    <t>7.</t>
  </si>
  <si>
    <t>6.</t>
  </si>
  <si>
    <t>5.10</t>
  </si>
  <si>
    <t>5.</t>
  </si>
  <si>
    <t>5.20</t>
  </si>
  <si>
    <t>5.30</t>
  </si>
  <si>
    <t>4.50</t>
  </si>
  <si>
    <t>4.40</t>
  </si>
  <si>
    <t>4.30</t>
  </si>
  <si>
    <t>4.20</t>
  </si>
  <si>
    <t>4.10</t>
  </si>
  <si>
    <t>4.</t>
  </si>
  <si>
    <t>3.</t>
  </si>
  <si>
    <t>2.</t>
  </si>
  <si>
    <t>1.10</t>
  </si>
  <si>
    <t>1.</t>
  </si>
  <si>
    <t>Nächste geplanten Schritte (falls anwendbar):</t>
  </si>
  <si>
    <t>Version 18.03.2025 - Private Institutionen CH-DSG/DSGVO (Verantwortliche)</t>
  </si>
  <si>
    <r>
      <t xml:space="preserve">Bagatellfälle
</t>
    </r>
    <r>
      <rPr>
        <b/>
        <sz val="8"/>
        <color theme="2" tint="-0.499984740745262"/>
        <rFont val="Calibri"/>
        <family val="2"/>
        <scheme val="minor"/>
      </rPr>
      <t>(Anpassung nur durch die Datenschutzstelle; zur Anpassung Blattschutz aufheben)</t>
    </r>
  </si>
  <si>
    <t>Entwurf zur Besprechung an der 1. Fachsitzung des VUD</t>
  </si>
  <si>
    <t>Entwurf basierend auf Inputs der 1. Fachsitzung des VUD</t>
  </si>
  <si>
    <t>Finalisierung des ersten Entwurfs zur Publikation</t>
  </si>
  <si>
    <r>
      <t xml:space="preserve">Autor: David Rosenthal (david.rosenthal@vischer.com). Ein Projekt des Vereins Unternehmens-Datenschutz (www.vud.ch). An der Erstellung dieses Meldeformulars haben zahlreiche Mitglieder des VUD und weitere Personen mitgewirkt, so namentlich Maria Winkler, Kerstin Zwikirsch, David Vasella und Sefora Pileggi. Ihnen sei allen gedankt! Fehler und Bemerkungen können gesandt werden an den Autor. Alle Rechte vorbehalten. Für den Inhalt und die Funktion wird keine Gewähr übernommen; die Nutzung erfolgt auf eigene Gefahr. Dies ist keine und ersetzt keine Rechtsberatung. Das Formular kann unter der CreativeCommons-Lizenz CC BY-SA 4.0 genutzt werden. </t>
    </r>
    <r>
      <rPr>
        <b/>
        <sz val="9"/>
        <color theme="1"/>
        <rFont val="Calibri"/>
        <family val="2"/>
        <scheme val="minor"/>
      </rPr>
      <t>Download: www.vud.ch/breach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</si>
</sst>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b/>
      <sz val="11"/>
      <color theme="1"/>
      <name val="Calibri"/>
      <family val="2"/>
      <scheme val="minor"/>
    </font>
    <font>
      <b/>
      <sz val="16"/>
      <color theme="1"/>
      <name val="Calibri"/>
      <family val="2"/>
      <scheme val="minor"/>
    </font>
    <font>
      <sz val="10"/>
      <color theme="1"/>
      <name val="Calibri"/>
      <family val="2"/>
      <scheme val="minor"/>
    </font>
    <font>
      <b/>
      <u/>
      <sz val="11"/>
      <color theme="1"/>
      <name val="Calibri"/>
      <family val="2"/>
      <scheme val="minor"/>
    </font>
    <font>
      <sz val="11"/>
      <color theme="0"/>
      <name val="Calibri"/>
      <family val="2"/>
      <scheme val="minor"/>
    </font>
    <font>
      <b/>
      <sz val="12"/>
      <color theme="1"/>
      <name val="Calibri"/>
      <family val="2"/>
      <scheme val="minor"/>
    </font>
    <font>
      <u/>
      <sz val="11"/>
      <color theme="10"/>
      <name val="Calibri"/>
      <family val="2"/>
      <scheme val="minor"/>
    </font>
    <font>
      <b/>
      <sz val="11"/>
      <name val="Calibri"/>
      <family val="2"/>
      <scheme val="minor"/>
    </font>
    <font>
      <sz val="9"/>
      <color theme="1"/>
      <name val="Calibri"/>
      <family val="2"/>
      <scheme val="minor"/>
    </font>
    <font>
      <i/>
      <sz val="11"/>
      <color theme="1"/>
      <name val="Calibri"/>
      <family val="2"/>
      <scheme val="minor"/>
    </font>
    <font>
      <b/>
      <sz val="10"/>
      <color theme="1"/>
      <name val="Calibri"/>
      <family val="2"/>
      <scheme val="minor"/>
    </font>
    <font>
      <i/>
      <sz val="9"/>
      <color theme="2" tint="-0.499984740745262"/>
      <name val="Calibri"/>
      <family val="2"/>
      <scheme val="minor"/>
    </font>
    <font>
      <sz val="11"/>
      <color theme="2"/>
      <name val="Calibri"/>
      <family val="2"/>
      <scheme val="minor"/>
    </font>
    <font>
      <sz val="8"/>
      <name val="Calibri"/>
      <family val="2"/>
      <scheme val="minor"/>
    </font>
    <font>
      <sz val="11"/>
      <color theme="3" tint="0.79998168889431442"/>
      <name val="Calibri"/>
      <family val="2"/>
      <scheme val="minor"/>
    </font>
    <font>
      <b/>
      <u/>
      <sz val="9"/>
      <color theme="1"/>
      <name val="Calibri"/>
      <family val="2"/>
      <scheme val="minor"/>
    </font>
    <font>
      <sz val="11"/>
      <color rgb="FFFF0000"/>
      <name val="Calibri"/>
      <family val="2"/>
      <scheme val="minor"/>
    </font>
    <font>
      <sz val="10"/>
      <color rgb="FFFF0000"/>
      <name val="Calibri"/>
      <family val="2"/>
      <scheme val="minor"/>
    </font>
    <font>
      <sz val="10"/>
      <name val="Calibri"/>
      <family val="2"/>
      <scheme val="minor"/>
    </font>
    <font>
      <sz val="9"/>
      <name val="Calibri"/>
      <family val="2"/>
      <scheme val="minor"/>
    </font>
    <font>
      <b/>
      <sz val="9"/>
      <name val="Calibri"/>
      <family val="2"/>
      <scheme val="minor"/>
    </font>
    <font>
      <sz val="9"/>
      <color indexed="81"/>
      <name val="Segoe UI"/>
      <family val="2"/>
    </font>
    <font>
      <sz val="12"/>
      <color theme="1"/>
      <name val="Calibri"/>
      <family val="2"/>
      <scheme val="minor"/>
    </font>
    <font>
      <sz val="9"/>
      <color rgb="FFFF0000"/>
      <name val="Calibri"/>
      <family val="2"/>
      <scheme val="minor"/>
    </font>
    <font>
      <sz val="9"/>
      <color indexed="81"/>
      <name val="Tahoma"/>
      <family val="2"/>
    </font>
    <font>
      <b/>
      <sz val="9"/>
      <color indexed="81"/>
      <name val="Tahoma"/>
      <family val="2"/>
    </font>
    <font>
      <sz val="11"/>
      <name val="Calibri"/>
      <family val="2"/>
      <scheme val="minor"/>
    </font>
    <font>
      <b/>
      <sz val="14"/>
      <color theme="2" tint="-0.499984740745262"/>
      <name val="Calibri"/>
      <family val="2"/>
      <scheme val="minor"/>
    </font>
    <font>
      <b/>
      <sz val="14"/>
      <name val="Calibri"/>
      <family val="2"/>
      <scheme val="minor"/>
    </font>
    <font>
      <i/>
      <sz val="9"/>
      <name val="Calibri"/>
      <family val="2"/>
      <scheme val="minor"/>
    </font>
    <font>
      <sz val="10"/>
      <color theme="2" tint="-0.499984740745262"/>
      <name val="Calibri"/>
      <family val="2"/>
      <scheme val="minor"/>
    </font>
    <font>
      <b/>
      <sz val="8"/>
      <color theme="2" tint="-0.499984740745262"/>
      <name val="Calibri"/>
      <family val="2"/>
      <scheme val="minor"/>
    </font>
    <font>
      <i/>
      <sz val="9"/>
      <color indexed="81"/>
      <name val="Segoe UI"/>
      <family val="2"/>
    </font>
    <font>
      <b/>
      <sz val="9"/>
      <color theme="1"/>
      <name val="Calibri"/>
      <family val="2"/>
      <scheme val="minor"/>
    </font>
  </fonts>
  <fills count="7">
    <fill>
      <patternFill patternType="none"/>
    </fill>
    <fill>
      <patternFill patternType="gray125"/>
    </fill>
    <fill>
      <patternFill patternType="solid">
        <fgColor theme="3" tint="0.79998168889431442"/>
        <bgColor indexed="64"/>
      </patternFill>
    </fill>
    <fill>
      <patternFill patternType="solid">
        <fgColor rgb="FFDCE1E8"/>
        <bgColor indexed="64"/>
      </patternFill>
    </fill>
    <fill>
      <patternFill patternType="solid">
        <fgColor theme="0"/>
        <bgColor indexed="64"/>
      </patternFill>
    </fill>
    <fill>
      <patternFill patternType="solid">
        <fgColor theme="3" tint="0.59999389629810485"/>
        <bgColor indexed="64"/>
      </patternFill>
    </fill>
    <fill>
      <patternFill patternType="solid">
        <fgColor rgb="FFEAEDF2"/>
        <bgColor indexed="64"/>
      </patternFill>
    </fill>
  </fills>
  <borders count="14">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thin">
        <color theme="0"/>
      </left>
      <right/>
      <top/>
      <bottom/>
      <diagonal/>
    </border>
    <border>
      <left/>
      <right/>
      <top style="thin">
        <color theme="0"/>
      </top>
      <bottom/>
      <diagonal/>
    </border>
    <border>
      <left/>
      <right/>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111">
    <xf numFmtId="0" fontId="0" fillId="0" borderId="0" xfId="0"/>
    <xf numFmtId="49" fontId="0" fillId="0" borderId="0" xfId="0" applyNumberFormat="1" applyAlignment="1">
      <alignment horizontal="left" vertical="top"/>
    </xf>
    <xf numFmtId="0" fontId="0" fillId="0" borderId="0" xfId="0" applyAlignment="1">
      <alignment horizontal="left" vertical="top"/>
    </xf>
    <xf numFmtId="0" fontId="1" fillId="0" borderId="0" xfId="0" applyFont="1" applyAlignment="1">
      <alignment horizontal="left" vertical="top"/>
    </xf>
    <xf numFmtId="0" fontId="0" fillId="0" borderId="0" xfId="0" applyAlignment="1">
      <alignment horizontal="left" vertical="top" wrapText="1"/>
    </xf>
    <xf numFmtId="0" fontId="0" fillId="0" borderId="0" xfId="0" applyAlignment="1">
      <alignment horizontal="center" vertical="top"/>
    </xf>
    <xf numFmtId="0" fontId="4" fillId="0" borderId="0" xfId="0" applyFont="1" applyAlignment="1">
      <alignment horizontal="left" vertical="top"/>
    </xf>
    <xf numFmtId="49" fontId="6" fillId="0" borderId="0" xfId="0" applyNumberFormat="1" applyFont="1" applyAlignment="1">
      <alignment horizontal="left" vertical="top"/>
    </xf>
    <xf numFmtId="0" fontId="6" fillId="0" borderId="0" xfId="0" applyFont="1" applyAlignment="1">
      <alignment horizontal="left" vertical="top"/>
    </xf>
    <xf numFmtId="0" fontId="5" fillId="0" borderId="0" xfId="0" applyFont="1" applyAlignment="1">
      <alignment horizontal="left" vertical="top"/>
    </xf>
    <xf numFmtId="0" fontId="0" fillId="0" borderId="0" xfId="0" applyAlignment="1">
      <alignment horizontal="right" vertical="top"/>
    </xf>
    <xf numFmtId="0" fontId="10" fillId="0" borderId="0" xfId="0" applyFont="1" applyAlignment="1">
      <alignment horizontal="right" vertical="top"/>
    </xf>
    <xf numFmtId="0" fontId="7" fillId="0" borderId="0" xfId="1" applyAlignment="1">
      <alignment horizontal="right" vertical="top"/>
    </xf>
    <xf numFmtId="0" fontId="8" fillId="0" borderId="0" xfId="0" applyFont="1" applyAlignment="1">
      <alignment horizontal="left" vertical="top"/>
    </xf>
    <xf numFmtId="0" fontId="1" fillId="0" borderId="0" xfId="0" applyFont="1" applyAlignment="1">
      <alignment horizontal="left" vertical="top" wrapText="1"/>
    </xf>
    <xf numFmtId="0" fontId="12" fillId="0" borderId="0" xfId="0" applyFont="1" applyAlignment="1">
      <alignment horizontal="right" vertical="top"/>
    </xf>
    <xf numFmtId="14" fontId="0" fillId="0" borderId="0" xfId="0" applyNumberFormat="1" applyAlignment="1">
      <alignment horizontal="left" vertical="top"/>
    </xf>
    <xf numFmtId="49" fontId="3" fillId="3" borderId="2" xfId="0" applyNumberFormat="1" applyFont="1" applyFill="1" applyBorder="1" applyAlignment="1">
      <alignment horizontal="center" vertical="top" wrapText="1"/>
    </xf>
    <xf numFmtId="0" fontId="5" fillId="0" borderId="0" xfId="0" applyFont="1" applyAlignment="1">
      <alignment horizontal="left" vertical="top" wrapText="1"/>
    </xf>
    <xf numFmtId="49" fontId="3" fillId="3" borderId="2"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13" fillId="0" borderId="0" xfId="0" applyFont="1" applyAlignment="1">
      <alignment horizontal="left" vertical="top"/>
    </xf>
    <xf numFmtId="0" fontId="3" fillId="0" borderId="1" xfId="0" applyFont="1" applyBorder="1" applyAlignment="1">
      <alignment horizontal="center" vertical="center"/>
    </xf>
    <xf numFmtId="9" fontId="0" fillId="0" borderId="0" xfId="0" applyNumberFormat="1" applyAlignment="1">
      <alignment horizontal="right" vertical="top"/>
    </xf>
    <xf numFmtId="0" fontId="3" fillId="0" borderId="0" xfId="0" applyFont="1" applyAlignment="1">
      <alignment horizontal="right" vertical="top"/>
    </xf>
    <xf numFmtId="0" fontId="3" fillId="5" borderId="1" xfId="0" applyFont="1" applyFill="1" applyBorder="1" applyAlignment="1">
      <alignment horizontal="center" vertical="center"/>
    </xf>
    <xf numFmtId="49" fontId="15" fillId="0" borderId="0" xfId="0" applyNumberFormat="1" applyFont="1" applyAlignment="1">
      <alignment horizontal="left" vertical="top"/>
    </xf>
    <xf numFmtId="0" fontId="15" fillId="0" borderId="0" xfId="0" applyFont="1" applyAlignment="1">
      <alignment horizontal="left" vertical="top"/>
    </xf>
    <xf numFmtId="0" fontId="0" fillId="0" borderId="0" xfId="0" applyAlignment="1">
      <alignment horizontal="center" vertical="center"/>
    </xf>
    <xf numFmtId="0" fontId="0" fillId="5" borderId="0" xfId="0" applyFill="1" applyAlignment="1">
      <alignment horizontal="center" vertical="center"/>
    </xf>
    <xf numFmtId="0" fontId="0" fillId="2" borderId="8" xfId="0" applyFill="1" applyBorder="1" applyAlignment="1">
      <alignment horizontal="center" vertical="center"/>
    </xf>
    <xf numFmtId="49" fontId="3" fillId="2" borderId="2" xfId="0" applyNumberFormat="1" applyFont="1" applyFill="1" applyBorder="1" applyAlignment="1">
      <alignment horizontal="center" vertical="center" wrapText="1"/>
    </xf>
    <xf numFmtId="49" fontId="3" fillId="3" borderId="2" xfId="0" applyNumberFormat="1" applyFont="1" applyFill="1" applyBorder="1" applyAlignment="1">
      <alignment horizontal="left" vertical="top" wrapText="1"/>
    </xf>
    <xf numFmtId="0" fontId="11" fillId="0" borderId="0" xfId="0" applyFont="1" applyAlignment="1">
      <alignment horizontal="left" vertical="top"/>
    </xf>
    <xf numFmtId="0" fontId="16" fillId="0" borderId="0" xfId="0" applyFont="1" applyAlignment="1">
      <alignment horizontal="left" vertical="top" wrapText="1"/>
    </xf>
    <xf numFmtId="0" fontId="16" fillId="0" borderId="0" xfId="0" applyFont="1" applyAlignment="1">
      <alignment horizontal="center" vertical="top" wrapText="1"/>
    </xf>
    <xf numFmtId="0" fontId="16" fillId="0" borderId="0" xfId="0" applyFont="1" applyAlignment="1">
      <alignment horizontal="left" vertical="top"/>
    </xf>
    <xf numFmtId="0" fontId="16" fillId="0" borderId="0" xfId="0" applyFont="1" applyAlignment="1">
      <alignment horizontal="center" vertical="center"/>
    </xf>
    <xf numFmtId="0" fontId="16" fillId="0" borderId="0" xfId="0" applyFont="1" applyAlignment="1">
      <alignment horizontal="left" vertical="center"/>
    </xf>
    <xf numFmtId="49" fontId="18" fillId="3" borderId="2" xfId="0" applyNumberFormat="1" applyFont="1" applyFill="1" applyBorder="1" applyAlignment="1">
      <alignment horizontal="left" vertical="top" wrapText="1"/>
    </xf>
    <xf numFmtId="0" fontId="17" fillId="0" borderId="0" xfId="0" applyFont="1" applyAlignment="1">
      <alignment horizontal="left" vertical="top"/>
    </xf>
    <xf numFmtId="49" fontId="11" fillId="0" borderId="3" xfId="0" quotePrefix="1" applyNumberFormat="1" applyFont="1" applyBorder="1" applyAlignment="1">
      <alignment horizontal="center" vertical="top" wrapText="1"/>
    </xf>
    <xf numFmtId="49" fontId="19" fillId="3" borderId="2" xfId="0" applyNumberFormat="1" applyFont="1" applyFill="1" applyBorder="1" applyAlignment="1">
      <alignment horizontal="left" vertical="top" wrapText="1"/>
    </xf>
    <xf numFmtId="0" fontId="0" fillId="0" borderId="4" xfId="0" applyBorder="1" applyAlignment="1">
      <alignment vertical="top" wrapText="1"/>
    </xf>
    <xf numFmtId="0" fontId="13" fillId="0" borderId="0" xfId="0" applyFont="1" applyAlignment="1">
      <alignment horizontal="center" vertical="top"/>
    </xf>
    <xf numFmtId="0" fontId="23" fillId="0" borderId="0" xfId="0" applyFont="1" applyAlignment="1">
      <alignment horizontal="left" vertical="top"/>
    </xf>
    <xf numFmtId="0" fontId="0" fillId="0" borderId="0" xfId="0" quotePrefix="1" applyAlignment="1">
      <alignment horizontal="left" vertical="top"/>
    </xf>
    <xf numFmtId="49" fontId="9" fillId="3" borderId="2" xfId="0" applyNumberFormat="1" applyFont="1" applyFill="1" applyBorder="1" applyAlignment="1">
      <alignment vertical="top" wrapText="1"/>
    </xf>
    <xf numFmtId="49" fontId="24" fillId="3" borderId="2" xfId="0" applyNumberFormat="1" applyFont="1" applyFill="1" applyBorder="1" applyAlignment="1">
      <alignment vertical="top" wrapText="1"/>
    </xf>
    <xf numFmtId="49" fontId="20" fillId="3" borderId="2" xfId="0" applyNumberFormat="1" applyFont="1" applyFill="1" applyBorder="1" applyAlignment="1">
      <alignment vertical="top" wrapText="1"/>
    </xf>
    <xf numFmtId="49" fontId="20" fillId="3" borderId="2" xfId="0" applyNumberFormat="1" applyFont="1" applyFill="1" applyBorder="1" applyAlignment="1">
      <alignment horizontal="left" vertical="top" wrapText="1"/>
    </xf>
    <xf numFmtId="0" fontId="0" fillId="0" borderId="0" xfId="0" applyAlignment="1">
      <alignment vertical="top" wrapText="1"/>
    </xf>
    <xf numFmtId="0" fontId="7" fillId="0" borderId="0" xfId="1" applyAlignment="1">
      <alignment horizontal="left" vertical="top"/>
    </xf>
    <xf numFmtId="0" fontId="3" fillId="6" borderId="11" xfId="0" applyFont="1" applyFill="1" applyBorder="1" applyAlignment="1">
      <alignment horizontal="left" vertical="top" wrapText="1"/>
    </xf>
    <xf numFmtId="0" fontId="27" fillId="0" borderId="0" xfId="0" applyFont="1"/>
    <xf numFmtId="0" fontId="27" fillId="0" borderId="0" xfId="0" applyFont="1" applyAlignment="1">
      <alignment horizontal="left" vertical="top" wrapText="1"/>
    </xf>
    <xf numFmtId="0" fontId="21" fillId="4" borderId="12" xfId="0" applyFont="1" applyFill="1" applyBorder="1" applyAlignment="1">
      <alignment horizontal="center" vertical="center" wrapText="1"/>
    </xf>
    <xf numFmtId="0" fontId="21" fillId="4" borderId="13" xfId="0" applyFont="1" applyFill="1" applyBorder="1" applyAlignment="1">
      <alignment horizontal="center" vertical="center" wrapText="1"/>
    </xf>
    <xf numFmtId="0" fontId="27" fillId="0" borderId="0" xfId="0" applyFont="1" applyAlignment="1">
      <alignment horizontal="left" vertical="top"/>
    </xf>
    <xf numFmtId="0" fontId="30" fillId="0" borderId="0" xfId="0" applyFont="1" applyAlignment="1">
      <alignment horizontal="right" vertical="top"/>
    </xf>
    <xf numFmtId="0" fontId="31" fillId="6" borderId="11" xfId="0" applyFont="1" applyFill="1" applyBorder="1" applyAlignment="1">
      <alignment horizontal="left" vertical="top"/>
    </xf>
    <xf numFmtId="0" fontId="28" fillId="6" borderId="0" xfId="0" applyFont="1" applyFill="1" applyAlignment="1">
      <alignment horizontal="center" vertical="center" wrapText="1"/>
    </xf>
    <xf numFmtId="0" fontId="0" fillId="0" borderId="4" xfId="0" applyBorder="1" applyAlignment="1">
      <alignment vertical="top"/>
    </xf>
    <xf numFmtId="0" fontId="13" fillId="0" borderId="0" xfId="0" applyFont="1" applyAlignment="1">
      <alignment horizontal="center" vertical="top" wrapText="1"/>
    </xf>
    <xf numFmtId="0" fontId="17" fillId="0" borderId="0" xfId="0" applyFont="1" applyAlignment="1">
      <alignment vertical="top" wrapText="1"/>
    </xf>
    <xf numFmtId="0" fontId="3" fillId="6" borderId="0" xfId="0" applyFont="1" applyFill="1" applyBorder="1" applyAlignment="1">
      <alignment horizontal="left" vertical="top" wrapText="1"/>
    </xf>
    <xf numFmtId="0" fontId="0" fillId="0" borderId="0" xfId="0" applyAlignment="1">
      <alignment horizontal="left" vertical="top"/>
    </xf>
    <xf numFmtId="0" fontId="13" fillId="0" borderId="0" xfId="0" applyFont="1" applyBorder="1" applyAlignment="1">
      <alignment horizontal="left" vertical="top"/>
    </xf>
    <xf numFmtId="0" fontId="1"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6" fillId="0" borderId="0" xfId="0" applyFont="1" applyAlignment="1">
      <alignment horizontal="left" vertical="top"/>
    </xf>
    <xf numFmtId="0" fontId="0" fillId="0" borderId="0" xfId="0" applyAlignment="1">
      <alignment horizontal="center" vertical="top"/>
    </xf>
    <xf numFmtId="0" fontId="3" fillId="3" borderId="1" xfId="0" applyFont="1" applyFill="1" applyBorder="1" applyAlignment="1">
      <alignment horizontal="center" vertical="center" wrapText="1"/>
    </xf>
    <xf numFmtId="49" fontId="9" fillId="3" borderId="2"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wrapText="1"/>
    </xf>
    <xf numFmtId="49" fontId="9" fillId="3" borderId="1" xfId="0" applyNumberFormat="1" applyFont="1" applyFill="1" applyBorder="1" applyAlignment="1">
      <alignment horizontal="left" vertical="top" wrapText="1"/>
    </xf>
    <xf numFmtId="0" fontId="0" fillId="3" borderId="8" xfId="0" applyFill="1" applyBorder="1" applyAlignment="1">
      <alignment horizontal="center" vertical="center"/>
    </xf>
    <xf numFmtId="0" fontId="0" fillId="0" borderId="0" xfId="0" applyNumberFormat="1" applyAlignment="1">
      <alignment horizontal="left" vertical="top"/>
    </xf>
    <xf numFmtId="0" fontId="0" fillId="0" borderId="0" xfId="0" applyAlignment="1">
      <alignment vertical="top"/>
    </xf>
    <xf numFmtId="0" fontId="7" fillId="0" borderId="0" xfId="1" applyAlignment="1">
      <alignment vertical="top"/>
    </xf>
    <xf numFmtId="0" fontId="15" fillId="0" borderId="0" xfId="0" applyFont="1" applyBorder="1" applyAlignment="1">
      <alignment horizontal="left" vertical="top"/>
    </xf>
    <xf numFmtId="0" fontId="15" fillId="0" borderId="0" xfId="0" applyFont="1" applyBorder="1" applyAlignment="1">
      <alignment vertical="top"/>
    </xf>
    <xf numFmtId="0" fontId="15" fillId="0" borderId="0" xfId="0" applyFont="1" applyBorder="1" applyAlignment="1"/>
    <xf numFmtId="0" fontId="6" fillId="0" borderId="0" xfId="0" applyFont="1" applyAlignment="1">
      <alignment horizontal="left" vertical="top"/>
    </xf>
    <xf numFmtId="49" fontId="20" fillId="3" borderId="2" xfId="0" applyNumberFormat="1" applyFont="1" applyFill="1" applyBorder="1" applyAlignment="1">
      <alignment horizontal="left" vertical="top" wrapText="1"/>
    </xf>
    <xf numFmtId="49" fontId="20" fillId="3" borderId="3" xfId="0" applyNumberFormat="1" applyFont="1" applyFill="1" applyBorder="1" applyAlignment="1">
      <alignment horizontal="left" vertical="top" wrapText="1"/>
    </xf>
    <xf numFmtId="0" fontId="0" fillId="0" borderId="0" xfId="0" applyAlignment="1">
      <alignment horizontal="left" vertical="top" wrapText="1"/>
    </xf>
    <xf numFmtId="49" fontId="3" fillId="2" borderId="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0" fillId="5" borderId="0" xfId="0" applyFill="1" applyAlignment="1">
      <alignment horizontal="center" vertical="top"/>
    </xf>
    <xf numFmtId="49" fontId="9" fillId="3" borderId="9" xfId="0" applyNumberFormat="1" applyFont="1" applyFill="1" applyBorder="1" applyAlignment="1">
      <alignment horizontal="left" vertical="top" wrapText="1"/>
    </xf>
    <xf numFmtId="49" fontId="9" fillId="3" borderId="0" xfId="0" applyNumberFormat="1" applyFont="1" applyFill="1" applyAlignment="1">
      <alignment horizontal="left" vertical="top" wrapText="1"/>
    </xf>
    <xf numFmtId="0" fontId="9" fillId="0" borderId="0" xfId="0" applyFont="1" applyAlignment="1">
      <alignment horizontal="center" vertical="top" wrapText="1"/>
    </xf>
    <xf numFmtId="0" fontId="0" fillId="0" borderId="0" xfId="0" applyAlignment="1">
      <alignment horizontal="left" vertical="top"/>
    </xf>
    <xf numFmtId="0" fontId="1" fillId="0" borderId="0" xfId="0" applyFont="1" applyAlignment="1">
      <alignment horizontal="left" vertical="top"/>
    </xf>
    <xf numFmtId="49" fontId="3" fillId="2" borderId="10" xfId="0" applyNumberFormat="1" applyFont="1" applyFill="1" applyBorder="1" applyAlignment="1">
      <alignment horizontal="left" vertical="top" wrapText="1"/>
    </xf>
    <xf numFmtId="0" fontId="2" fillId="0" borderId="0" xfId="0" applyFont="1" applyAlignment="1">
      <alignment horizontal="left" vertical="top"/>
    </xf>
    <xf numFmtId="0" fontId="1" fillId="0" borderId="4" xfId="0" applyFont="1" applyBorder="1" applyAlignment="1">
      <alignment horizontal="left" vertical="top"/>
    </xf>
    <xf numFmtId="49" fontId="9" fillId="3" borderId="2" xfId="0" applyNumberFormat="1" applyFont="1" applyFill="1" applyBorder="1" applyAlignment="1">
      <alignment horizontal="left" vertical="top" wrapText="1"/>
    </xf>
    <xf numFmtId="49" fontId="9" fillId="3" borderId="3" xfId="0" applyNumberFormat="1" applyFont="1" applyFill="1" applyBorder="1" applyAlignment="1">
      <alignment horizontal="left" vertical="top" wrapText="1"/>
    </xf>
    <xf numFmtId="0" fontId="0" fillId="0" borderId="4" xfId="0" applyBorder="1" applyAlignment="1">
      <alignment horizontal="left" vertical="top"/>
    </xf>
    <xf numFmtId="0" fontId="20" fillId="0" borderId="0" xfId="0" applyFont="1" applyAlignment="1">
      <alignment horizontal="justify" vertical="top" wrapText="1"/>
    </xf>
    <xf numFmtId="0" fontId="7" fillId="0" borderId="0" xfId="1" applyAlignment="1">
      <alignment vertical="top"/>
    </xf>
    <xf numFmtId="0" fontId="9" fillId="0" borderId="0" xfId="0" applyFont="1" applyAlignment="1">
      <alignment horizontal="justify" vertical="top" wrapText="1"/>
    </xf>
    <xf numFmtId="0" fontId="20" fillId="4" borderId="5" xfId="0" applyFont="1" applyFill="1" applyBorder="1" applyAlignment="1">
      <alignment horizontal="center" vertical="center" wrapText="1"/>
    </xf>
    <xf numFmtId="0" fontId="20" fillId="4" borderId="7" xfId="0" applyFont="1" applyFill="1" applyBorder="1" applyAlignment="1">
      <alignment horizontal="center" vertical="center" wrapText="1"/>
    </xf>
    <xf numFmtId="49" fontId="20" fillId="4" borderId="5" xfId="0" applyNumberFormat="1" applyFont="1" applyFill="1" applyBorder="1" applyAlignment="1">
      <alignment horizontal="left" vertical="top" wrapText="1"/>
    </xf>
    <xf numFmtId="49" fontId="20" fillId="4" borderId="6" xfId="0" applyNumberFormat="1" applyFont="1" applyFill="1" applyBorder="1" applyAlignment="1">
      <alignment horizontal="left" vertical="top" wrapText="1"/>
    </xf>
    <xf numFmtId="49" fontId="20" fillId="4" borderId="7" xfId="0" applyNumberFormat="1" applyFont="1" applyFill="1" applyBorder="1" applyAlignment="1">
      <alignment horizontal="left" vertical="top" wrapText="1"/>
    </xf>
    <xf numFmtId="0" fontId="29" fillId="0" borderId="0" xfId="0" applyFont="1" applyAlignment="1">
      <alignment horizontal="left" vertical="top" wrapText="1"/>
    </xf>
  </cellXfs>
  <cellStyles count="2">
    <cellStyle name="Hyperlink" xfId="1" builtinId="8"/>
    <cellStyle name="Normal" xfId="0" builtinId="0"/>
  </cellStyles>
  <dxfs count="52">
    <dxf>
      <fill>
        <patternFill>
          <fgColor rgb="FFFFDA65"/>
          <bgColor rgb="FFA9D08E"/>
        </patternFill>
      </fill>
    </dxf>
    <dxf>
      <fill>
        <patternFill>
          <fgColor rgb="FFFF7979"/>
          <bgColor rgb="FFF8CBAD"/>
        </patternFill>
      </fill>
    </dxf>
    <dxf>
      <fill>
        <patternFill>
          <fgColor rgb="FFFFDA65"/>
          <bgColor theme="7" tint="0.59996337778862885"/>
        </patternFill>
      </fill>
    </dxf>
    <dxf>
      <fill>
        <patternFill>
          <fgColor rgb="FFFFDA65"/>
          <bgColor rgb="FFA9D08E"/>
        </patternFill>
      </fill>
    </dxf>
    <dxf>
      <fill>
        <patternFill>
          <fgColor rgb="FFFFDA65"/>
          <bgColor theme="7" tint="0.59996337778862885"/>
        </patternFill>
      </fill>
    </dxf>
    <dxf>
      <fill>
        <patternFill>
          <fgColor rgb="FFFF7979"/>
          <bgColor rgb="FFF8CBAD"/>
        </patternFill>
      </fill>
    </dxf>
    <dxf>
      <fill>
        <patternFill>
          <fgColor rgb="FFFF7979"/>
          <bgColor rgb="FFF8CBAD"/>
        </patternFill>
      </fill>
    </dxf>
    <dxf>
      <fill>
        <patternFill>
          <fgColor rgb="FFFFDA65"/>
          <bgColor theme="7" tint="0.59996337778862885"/>
        </patternFill>
      </fill>
    </dxf>
    <dxf>
      <fill>
        <patternFill>
          <fgColor rgb="FFFFDA65"/>
          <bgColor rgb="FFA9D08E"/>
        </patternFill>
      </fill>
    </dxf>
    <dxf>
      <font>
        <color auto="1"/>
      </font>
      <fill>
        <patternFill patternType="solid">
          <fgColor rgb="FFFF7979"/>
          <bgColor rgb="FFF8CBAD"/>
        </patternFill>
      </fill>
    </dxf>
    <dxf>
      <font>
        <color theme="2" tint="-0.24994659260841701"/>
      </font>
    </dxf>
    <dxf>
      <font>
        <color theme="2" tint="-0.24994659260841701"/>
      </font>
    </dxf>
    <dxf>
      <fill>
        <patternFill>
          <fgColor rgb="FF92D050"/>
          <bgColor theme="9" tint="0.39994506668294322"/>
        </patternFill>
      </fill>
    </dxf>
    <dxf>
      <fill>
        <patternFill>
          <fgColor rgb="FF92D050"/>
          <bgColor theme="9" tint="0.39994506668294322"/>
        </patternFill>
      </fill>
    </dxf>
    <dxf>
      <fill>
        <patternFill>
          <fgColor rgb="FF92D050"/>
          <bgColor rgb="FFFFE699"/>
        </patternFill>
      </fill>
    </dxf>
    <dxf>
      <fill>
        <patternFill>
          <fgColor rgb="FF92D050"/>
          <bgColor rgb="FFFFE699"/>
        </patternFill>
      </fill>
    </dxf>
    <dxf>
      <fill>
        <patternFill>
          <fgColor rgb="FF92D050"/>
          <bgColor theme="9" tint="0.39994506668294322"/>
        </patternFill>
      </fill>
    </dxf>
    <dxf>
      <fill>
        <patternFill>
          <fgColor rgb="FF92D050"/>
          <bgColor theme="9" tint="0.39994506668294322"/>
        </patternFill>
      </fill>
    </dxf>
    <dxf>
      <font>
        <color auto="1"/>
      </font>
      <fill>
        <patternFill patternType="solid">
          <fgColor rgb="FFFF7979"/>
          <bgColor rgb="FFF8CBAD"/>
        </patternFill>
      </fill>
    </dxf>
    <dxf>
      <fill>
        <patternFill>
          <fgColor rgb="FF92D050"/>
          <bgColor theme="9" tint="0.39994506668294322"/>
        </patternFill>
      </fill>
    </dxf>
    <dxf>
      <font>
        <color auto="1"/>
      </font>
      <fill>
        <patternFill patternType="solid">
          <fgColor rgb="FFFF7979"/>
          <bgColor rgb="FFF8CBAD"/>
        </patternFill>
      </fill>
    </dxf>
    <dxf>
      <fill>
        <patternFill>
          <fgColor rgb="FFFFDA65"/>
          <bgColor rgb="FFFFE699"/>
        </patternFill>
      </fill>
    </dxf>
    <dxf>
      <font>
        <color theme="0"/>
      </font>
      <fill>
        <patternFill>
          <bgColor theme="9"/>
        </patternFill>
      </fill>
    </dxf>
    <dxf>
      <font>
        <color auto="1"/>
      </font>
      <fill>
        <patternFill>
          <bgColor theme="5" tint="0.59996337778862885"/>
        </patternFill>
      </fill>
    </dxf>
    <dxf>
      <font>
        <color auto="1"/>
      </font>
      <fill>
        <patternFill>
          <bgColor theme="9" tint="0.39994506668294322"/>
        </patternFill>
      </fill>
    </dxf>
    <dxf>
      <font>
        <color auto="1"/>
      </font>
      <fill>
        <patternFill patternType="darkUp">
          <fgColor rgb="FFA9D08E"/>
          <bgColor theme="0"/>
        </patternFill>
      </fill>
    </dxf>
    <dxf>
      <font>
        <color theme="0"/>
      </font>
      <fill>
        <patternFill patternType="darkUp">
          <fgColor rgb="FF70AD47"/>
          <bgColor theme="9" tint="0.79998168889431442"/>
        </patternFill>
      </fill>
    </dxf>
    <dxf>
      <font>
        <color auto="1"/>
      </font>
      <fill>
        <patternFill patternType="darkUp">
          <fgColor rgb="FFF8CBAD"/>
          <bgColor theme="0"/>
        </patternFill>
      </fill>
    </dxf>
    <dxf>
      <font>
        <color auto="1"/>
      </font>
      <fill>
        <patternFill>
          <bgColor theme="5" tint="0.59996337778862885"/>
        </patternFill>
      </fill>
    </dxf>
    <dxf>
      <font>
        <color theme="0"/>
      </font>
      <fill>
        <patternFill patternType="darkUp">
          <fgColor rgb="FF70AD47"/>
          <bgColor theme="9" tint="0.79998168889431442"/>
        </patternFill>
      </fill>
    </dxf>
    <dxf>
      <font>
        <color auto="1"/>
      </font>
      <fill>
        <patternFill patternType="darkUp">
          <fgColor rgb="FFA9D08E"/>
          <bgColor theme="0"/>
        </patternFill>
      </fill>
    </dxf>
    <dxf>
      <font>
        <color auto="1"/>
      </font>
      <fill>
        <patternFill>
          <bgColor theme="9" tint="0.39994506668294322"/>
        </patternFill>
      </fill>
    </dxf>
    <dxf>
      <font>
        <color theme="0"/>
      </font>
      <fill>
        <patternFill>
          <bgColor theme="9"/>
        </patternFill>
      </fill>
    </dxf>
    <dxf>
      <font>
        <color auto="1"/>
      </font>
      <fill>
        <patternFill patternType="darkUp">
          <fgColor rgb="FFF8CBAD"/>
          <bgColor theme="0"/>
        </patternFill>
      </fill>
    </dxf>
    <dxf>
      <fill>
        <patternFill>
          <fgColor rgb="FF92D050"/>
          <bgColor theme="9" tint="0.39994506668294322"/>
        </patternFill>
      </fill>
    </dxf>
    <dxf>
      <font>
        <color auto="1"/>
      </font>
      <fill>
        <patternFill patternType="solid">
          <fgColor rgb="FFFF7979"/>
          <bgColor rgb="FFF8CBAD"/>
        </patternFill>
      </fill>
    </dxf>
    <dxf>
      <fill>
        <patternFill>
          <fgColor rgb="FFFFDA65"/>
          <bgColor rgb="FFFFE699"/>
        </patternFill>
      </fill>
    </dxf>
    <dxf>
      <font>
        <color theme="2" tint="-0.24994659260841701"/>
      </font>
    </dxf>
    <dxf>
      <font>
        <color theme="2" tint="-0.24994659260841701"/>
      </font>
    </dxf>
    <dxf>
      <fill>
        <patternFill>
          <fgColor rgb="FF92D050"/>
          <bgColor rgb="FFFFE699"/>
        </patternFill>
      </fill>
    </dxf>
    <dxf>
      <fill>
        <patternFill>
          <fgColor rgb="FF92D050"/>
          <bgColor theme="9" tint="0.39994506668294322"/>
        </patternFill>
      </fill>
    </dxf>
    <dxf>
      <font>
        <color auto="1"/>
      </font>
      <fill>
        <patternFill patternType="solid">
          <fgColor rgb="FFFF7979"/>
          <bgColor rgb="FFF8CBAD"/>
        </patternFill>
      </fill>
    </dxf>
    <dxf>
      <font>
        <color theme="2" tint="-0.24994659260841701"/>
      </font>
    </dxf>
    <dxf>
      <font>
        <color theme="2" tint="-0.24994659260841701"/>
      </font>
    </dxf>
    <dxf>
      <fill>
        <patternFill>
          <bgColor rgb="FFA9D08E"/>
        </patternFill>
      </fill>
    </dxf>
    <dxf>
      <fill>
        <patternFill>
          <bgColor rgb="FFF8CBAD"/>
        </patternFill>
      </fill>
    </dxf>
    <dxf>
      <fill>
        <patternFill>
          <fgColor rgb="FF92D050"/>
          <bgColor rgb="FFFFE699"/>
        </patternFill>
      </fill>
    </dxf>
    <dxf>
      <fill>
        <patternFill>
          <bgColor rgb="FFF8CBAD"/>
        </patternFill>
      </fill>
    </dxf>
    <dxf>
      <fill>
        <patternFill>
          <bgColor rgb="FFA9D08E"/>
        </patternFill>
      </fill>
    </dxf>
    <dxf>
      <fill>
        <patternFill>
          <bgColor rgb="FFA9D08E"/>
        </patternFill>
      </fill>
    </dxf>
    <dxf>
      <fill>
        <patternFill>
          <bgColor rgb="FFF8CBAD"/>
        </patternFill>
      </fill>
    </dxf>
    <dxf>
      <font>
        <color theme="2" tint="-9.9948118533890809E-2"/>
      </font>
      <fill>
        <patternFill>
          <bgColor theme="0"/>
        </patternFill>
      </fill>
    </dxf>
  </dxfs>
  <tableStyles count="0" defaultTableStyle="TableStyleMedium2" defaultPivotStyle="PivotStyleLight16"/>
  <colors>
    <mruColors>
      <color rgb="FFDCE1E8"/>
      <color rgb="FFF8CBAD"/>
      <color rgb="FFFF7979"/>
      <color rgb="FFEAEDF2"/>
      <color rgb="FFFFE699"/>
      <color rgb="FFA9D08E"/>
      <color rgb="FF70AD47"/>
      <color rgb="FFFFDA65"/>
      <color rgb="FFE6DCE4"/>
      <color rgb="FFE5E3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vud.ch/"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1055343</xdr:colOff>
      <xdr:row>0</xdr:row>
      <xdr:rowOff>98767</xdr:rowOff>
    </xdr:from>
    <xdr:to>
      <xdr:col>7</xdr:col>
      <xdr:colOff>1850</xdr:colOff>
      <xdr:row>2</xdr:row>
      <xdr:rowOff>10016</xdr:rowOff>
    </xdr:to>
    <xdr:pic>
      <xdr:nvPicPr>
        <xdr:cNvPr id="2" name="object 4">
          <a:hlinkClick xmlns:r="http://schemas.openxmlformats.org/officeDocument/2006/relationships" r:id="rId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2" cstate="print"/>
        <a:stretch>
          <a:fillRect/>
        </a:stretch>
      </xdr:blipFill>
      <xdr:spPr>
        <a:xfrm>
          <a:off x="8689198" y="98767"/>
          <a:ext cx="1773234" cy="354594"/>
        </a:xfrm>
        <a:prstGeom prst="rect">
          <a:avLst/>
        </a:prstGeom>
      </xdr:spPr>
    </xdr:pic>
    <xdr:clientData/>
  </xdr:twoCellAnchor>
  <xdr:oneCellAnchor>
    <xdr:from>
      <xdr:col>6</xdr:col>
      <xdr:colOff>175846</xdr:colOff>
      <xdr:row>165</xdr:row>
      <xdr:rowOff>146539</xdr:rowOff>
    </xdr:from>
    <xdr:ext cx="2379785" cy="514949"/>
    <xdr:sp macro="" textlink="">
      <xdr:nvSpPr>
        <xdr:cNvPr id="3" name="Textfeld 2">
          <a:extLst>
            <a:ext uri="{FF2B5EF4-FFF2-40B4-BE49-F238E27FC236}">
              <a16:creationId xmlns:a16="http://schemas.microsoft.com/office/drawing/2014/main" id="{83DA4323-CC2C-19DA-046A-53FE56055D2C}"/>
            </a:ext>
          </a:extLst>
        </xdr:cNvPr>
        <xdr:cNvSpPr txBox="1"/>
      </xdr:nvSpPr>
      <xdr:spPr>
        <a:xfrm>
          <a:off x="7537938" y="13540154"/>
          <a:ext cx="2379785" cy="514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CH" sz="900" kern="1200"/>
            <a:t>Risikoeinteilung kann durch manuelles Anpassen der Bezeichnungen </a:t>
          </a:r>
          <a:r>
            <a:rPr lang="de-CH" sz="900" kern="1200" baseline="0"/>
            <a:t>"Hoch", "Mittel" und "Tief" konfiguriert werden.</a:t>
          </a:r>
          <a:endParaRPr lang="de-CH" sz="900" kern="1200"/>
        </a:p>
      </xdr:txBody>
    </xdr:sp>
    <xdr:clientData/>
  </xdr:oneCellAnchor>
  <xdr:oneCellAnchor>
    <xdr:from>
      <xdr:col>6</xdr:col>
      <xdr:colOff>169984</xdr:colOff>
      <xdr:row>160</xdr:row>
      <xdr:rowOff>11724</xdr:rowOff>
    </xdr:from>
    <xdr:ext cx="2414954" cy="937564"/>
    <xdr:sp macro="" textlink="">
      <xdr:nvSpPr>
        <xdr:cNvPr id="4" name="Textfeld 3">
          <a:extLst>
            <a:ext uri="{FF2B5EF4-FFF2-40B4-BE49-F238E27FC236}">
              <a16:creationId xmlns:a16="http://schemas.microsoft.com/office/drawing/2014/main" id="{24B5CA28-FE41-46B5-9410-E8A3349A2B77}"/>
            </a:ext>
          </a:extLst>
        </xdr:cNvPr>
        <xdr:cNvSpPr txBox="1"/>
      </xdr:nvSpPr>
      <xdr:spPr>
        <a:xfrm>
          <a:off x="7532076" y="12496801"/>
          <a:ext cx="2414954" cy="9375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CH" sz="900" kern="1200"/>
            <a:t>Risikoberechnung:</a:t>
          </a:r>
          <a:r>
            <a:rPr lang="de-CH" sz="900" kern="1200" baseline="0"/>
            <a:t> </a:t>
          </a:r>
        </a:p>
        <a:p>
          <a:endParaRPr lang="de-CH" sz="900" kern="1200" baseline="0"/>
        </a:p>
        <a:p>
          <a:r>
            <a:rPr lang="de-CH" sz="900" kern="1200" baseline="0"/>
            <a:t>Wahrscheinlichkeit der unsicheren Tatsache (25%, 50%, 75%, 100%) x Wahrscheinlichkeit negativer Folgen (1, 2, 3, 4) x Schwere der negativen Folgen (1, 2, 3, 4)</a:t>
          </a:r>
        </a:p>
      </xdr:txBody>
    </xdr:sp>
    <xdr:clientData/>
  </xdr:oneCellAnchor>
  <xdr:twoCellAnchor editAs="oneCell">
    <xdr:from>
      <xdr:col>6</xdr:col>
      <xdr:colOff>2157048</xdr:colOff>
      <xdr:row>214</xdr:row>
      <xdr:rowOff>490971</xdr:rowOff>
    </xdr:from>
    <xdr:to>
      <xdr:col>6</xdr:col>
      <xdr:colOff>2733676</xdr:colOff>
      <xdr:row>215</xdr:row>
      <xdr:rowOff>16668</xdr:rowOff>
    </xdr:to>
    <xdr:pic>
      <xdr:nvPicPr>
        <xdr:cNvPr id="5" name="Picture 4">
          <a:extLst>
            <a:ext uri="{FF2B5EF4-FFF2-40B4-BE49-F238E27FC236}">
              <a16:creationId xmlns:a16="http://schemas.microsoft.com/office/drawing/2014/main" id="{AEA9A205-A747-E08E-C81F-129B2D102B3D}"/>
            </a:ext>
          </a:extLst>
        </xdr:cNvPr>
        <xdr:cNvPicPr>
          <a:picLocks noChangeAspect="1"/>
        </xdr:cNvPicPr>
      </xdr:nvPicPr>
      <xdr:blipFill>
        <a:blip xmlns:r="http://schemas.openxmlformats.org/officeDocument/2006/relationships" r:embed="rId3"/>
        <a:stretch>
          <a:fillRect/>
        </a:stretch>
      </xdr:blipFill>
      <xdr:spPr>
        <a:xfrm>
          <a:off x="10967673" y="53621421"/>
          <a:ext cx="576628" cy="22102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ur-lex.europa.eu/legal-content/EN/TXT/?uri=CELEX%3A02016R0679-20160504" TargetMode="External"/><Relationship Id="rId13" Type="http://schemas.openxmlformats.org/officeDocument/2006/relationships/vmlDrawing" Target="../drawings/vmlDrawing1.vml"/><Relationship Id="rId3" Type="http://schemas.openxmlformats.org/officeDocument/2006/relationships/hyperlink" Target="https://www.edpb.europa.eu/sme-data-protection-guide/data-breaches_de" TargetMode="External"/><Relationship Id="rId7" Type="http://schemas.openxmlformats.org/officeDocument/2006/relationships/hyperlink" Target="https://eur-lex.europa.eu/legal-content/EN/TXT/?uri=CELEX%3A02016R0679-20160504" TargetMode="External"/><Relationship Id="rId12" Type="http://schemas.openxmlformats.org/officeDocument/2006/relationships/drawing" Target="../drawings/drawing1.xml"/><Relationship Id="rId2" Type="http://schemas.openxmlformats.org/officeDocument/2006/relationships/hyperlink" Target="https://www.ncsc.admin.ch/ncsc/de/home/meldepflicht/meldepflicht-vorgehen.html" TargetMode="External"/><Relationship Id="rId1" Type="http://schemas.openxmlformats.org/officeDocument/2006/relationships/hyperlink" Target="https://databreach.edoeb.admin.ch/report" TargetMode="External"/><Relationship Id="rId6" Type="http://schemas.openxmlformats.org/officeDocument/2006/relationships/hyperlink" Target="https://www.fedlex.admin.ch/eli/cc/2022/491/de" TargetMode="External"/><Relationship Id="rId11" Type="http://schemas.openxmlformats.org/officeDocument/2006/relationships/printerSettings" Target="../printerSettings/printerSettings1.bin"/><Relationship Id="rId5" Type="http://schemas.openxmlformats.org/officeDocument/2006/relationships/hyperlink" Target="https://www.fedlex.admin.ch/eli/cc/2022/568/de" TargetMode="External"/><Relationship Id="rId10" Type="http://schemas.openxmlformats.org/officeDocument/2006/relationships/hyperlink" Target="https://eur-lex.europa.eu/legal-content/EN/TXT/?uri=CELEX:32022L2555" TargetMode="External"/><Relationship Id="rId4" Type="http://schemas.openxmlformats.org/officeDocument/2006/relationships/hyperlink" Target="https://www.edpb.europa.eu/sme-data-protection-guide/data-breaches_de" TargetMode="External"/><Relationship Id="rId9" Type="http://schemas.openxmlformats.org/officeDocument/2006/relationships/hyperlink" Target="https://www.fedlex.admin.ch/eli/cc/2022/232/de" TargetMode="External"/><Relationship Id="rId1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D6366-313D-42ED-9FEF-834C0A4C9A4F}">
  <sheetPr codeName="Tabelle1">
    <tabColor rgb="FFF8CBAD"/>
    <pageSetUpPr fitToPage="1"/>
  </sheetPr>
  <dimension ref="A1:P1110"/>
  <sheetViews>
    <sheetView showGridLines="0" tabSelected="1" zoomScale="115" zoomScaleNormal="115" zoomScalePageLayoutView="70" workbookViewId="0">
      <selection activeCell="C6" sqref="C6:G6"/>
    </sheetView>
  </sheetViews>
  <sheetFormatPr defaultColWidth="11.5546875" defaultRowHeight="14.4" x14ac:dyDescent="0.3"/>
  <cols>
    <col min="1" max="1" width="7.6640625" style="2" customWidth="1"/>
    <col min="2" max="2" width="52.33203125" style="2" customWidth="1"/>
    <col min="3" max="3" width="19.33203125" style="2" customWidth="1"/>
    <col min="4" max="4" width="20.33203125" style="2" customWidth="1"/>
    <col min="5" max="5" width="18.6640625" style="2" customWidth="1"/>
    <col min="6" max="6" width="13.88671875" style="2" customWidth="1"/>
    <col min="7" max="7" width="41.5546875" style="2" customWidth="1"/>
    <col min="8" max="8" width="7.109375" style="2" customWidth="1"/>
    <col min="9" max="9" width="7.33203125" style="2" customWidth="1"/>
    <col min="10" max="10" width="11.109375" style="2" customWidth="1"/>
    <col min="11" max="11" width="47.109375" style="2" customWidth="1"/>
    <col min="12" max="12" width="11.5546875" style="2"/>
    <col min="13" max="13" width="92.109375" style="2" customWidth="1"/>
    <col min="14" max="16384" width="11.5546875" style="2"/>
  </cols>
  <sheetData>
    <row r="1" spans="1:13" ht="21" x14ac:dyDescent="0.3">
      <c r="A1" s="97" t="s">
        <v>31</v>
      </c>
      <c r="B1" s="97"/>
      <c r="C1" s="97"/>
      <c r="D1" s="97"/>
      <c r="E1" s="9"/>
      <c r="F1" s="9"/>
      <c r="G1" s="9"/>
      <c r="H1" s="9"/>
    </row>
    <row r="2" spans="1:13" x14ac:dyDescent="0.3">
      <c r="A2" s="94" t="s">
        <v>298</v>
      </c>
      <c r="B2" s="94"/>
      <c r="C2" s="94"/>
      <c r="D2" s="94"/>
      <c r="E2" s="9"/>
      <c r="H2" s="9"/>
    </row>
    <row r="3" spans="1:13" x14ac:dyDescent="0.3">
      <c r="D3" s="9"/>
      <c r="E3" s="9"/>
      <c r="H3" s="9"/>
    </row>
    <row r="4" spans="1:13" ht="52.95" customHeight="1" x14ac:dyDescent="0.3">
      <c r="A4" s="102" t="s">
        <v>258</v>
      </c>
      <c r="B4" s="102"/>
      <c r="C4" s="102"/>
      <c r="D4" s="102"/>
      <c r="E4" s="102"/>
      <c r="F4" s="102"/>
      <c r="G4" s="102"/>
      <c r="H4" s="9"/>
      <c r="K4" s="61" t="s">
        <v>273</v>
      </c>
      <c r="M4" s="61" t="s">
        <v>299</v>
      </c>
    </row>
    <row r="5" spans="1:13" x14ac:dyDescent="0.3">
      <c r="D5" s="9"/>
    </row>
    <row r="6" spans="1:13" x14ac:dyDescent="0.3">
      <c r="A6" s="95" t="s">
        <v>0</v>
      </c>
      <c r="B6" s="98"/>
      <c r="C6" s="88"/>
      <c r="D6" s="89"/>
      <c r="E6" s="89"/>
      <c r="F6" s="89"/>
      <c r="G6" s="89"/>
      <c r="K6" s="53"/>
      <c r="M6" s="60" t="s">
        <v>1</v>
      </c>
    </row>
    <row r="7" spans="1:13" ht="14.4" customHeight="1" x14ac:dyDescent="0.3">
      <c r="A7" s="95" t="s">
        <v>29</v>
      </c>
      <c r="B7" s="98"/>
      <c r="C7" s="88"/>
      <c r="D7" s="89"/>
      <c r="E7" s="89"/>
      <c r="F7" s="89"/>
      <c r="G7" s="89"/>
      <c r="K7" s="53"/>
      <c r="M7" s="60" t="s">
        <v>35</v>
      </c>
    </row>
    <row r="8" spans="1:13" x14ac:dyDescent="0.3">
      <c r="A8" s="95" t="s">
        <v>264</v>
      </c>
      <c r="B8" s="98"/>
      <c r="C8" s="88"/>
      <c r="D8" s="89"/>
      <c r="E8" s="89"/>
      <c r="F8" s="89"/>
      <c r="G8" s="89"/>
      <c r="K8" s="53"/>
      <c r="M8" s="60" t="s">
        <v>147</v>
      </c>
    </row>
    <row r="9" spans="1:13" x14ac:dyDescent="0.3">
      <c r="A9" s="95" t="s">
        <v>28</v>
      </c>
      <c r="B9" s="98"/>
      <c r="C9" s="88"/>
      <c r="D9" s="89"/>
      <c r="E9" s="89"/>
      <c r="F9" s="89"/>
      <c r="G9" s="89"/>
      <c r="K9" s="53"/>
      <c r="M9" s="60" t="s">
        <v>148</v>
      </c>
    </row>
    <row r="10" spans="1:13" x14ac:dyDescent="0.3">
      <c r="A10" s="95" t="s">
        <v>186</v>
      </c>
      <c r="B10" s="98"/>
      <c r="C10" s="88"/>
      <c r="D10" s="89"/>
      <c r="E10" s="89"/>
      <c r="F10" s="89"/>
      <c r="G10" s="89"/>
      <c r="K10" s="53"/>
      <c r="M10" s="60" t="s">
        <v>151</v>
      </c>
    </row>
    <row r="11" spans="1:13" x14ac:dyDescent="0.3">
      <c r="A11" s="95" t="s">
        <v>272</v>
      </c>
      <c r="B11" s="98"/>
      <c r="C11" s="88"/>
      <c r="D11" s="89"/>
      <c r="E11" s="89"/>
      <c r="F11" s="89"/>
      <c r="G11" s="89"/>
      <c r="K11" s="53"/>
      <c r="M11" s="60" t="s">
        <v>155</v>
      </c>
    </row>
    <row r="12" spans="1:13" ht="40.950000000000003" customHeight="1" x14ac:dyDescent="0.3">
      <c r="A12" s="95" t="s">
        <v>223</v>
      </c>
      <c r="B12" s="95"/>
      <c r="C12" s="96"/>
      <c r="D12" s="96"/>
      <c r="E12" s="96"/>
      <c r="F12" s="96"/>
      <c r="G12" s="96"/>
      <c r="K12" s="53"/>
      <c r="M12" s="60" t="s">
        <v>154</v>
      </c>
    </row>
    <row r="13" spans="1:13" ht="40.200000000000003" customHeight="1" x14ac:dyDescent="0.3">
      <c r="A13" s="95" t="s">
        <v>257</v>
      </c>
      <c r="B13" s="95"/>
      <c r="C13" s="96"/>
      <c r="D13" s="96"/>
      <c r="E13" s="96"/>
      <c r="F13" s="96"/>
      <c r="G13" s="96"/>
      <c r="K13" s="65"/>
      <c r="M13" s="60" t="s">
        <v>152</v>
      </c>
    </row>
    <row r="14" spans="1:13" x14ac:dyDescent="0.3">
      <c r="A14" s="3"/>
      <c r="B14" s="3"/>
      <c r="C14" s="3"/>
      <c r="D14" s="3"/>
      <c r="E14" s="3"/>
      <c r="F14" s="3"/>
      <c r="G14" s="3"/>
      <c r="H14" s="3"/>
      <c r="M14" s="60" t="s">
        <v>153</v>
      </c>
    </row>
    <row r="15" spans="1:13" x14ac:dyDescent="0.3">
      <c r="A15" s="95" t="s">
        <v>23</v>
      </c>
      <c r="B15" s="98"/>
      <c r="C15" s="88" t="s">
        <v>1</v>
      </c>
      <c r="D15" s="89"/>
      <c r="E15" s="41" t="s">
        <v>187</v>
      </c>
      <c r="F15" s="89"/>
      <c r="G15" s="89"/>
      <c r="K15" s="53"/>
      <c r="M15" s="60" t="s">
        <v>156</v>
      </c>
    </row>
    <row r="16" spans="1:13" x14ac:dyDescent="0.3">
      <c r="A16" s="95" t="s">
        <v>297</v>
      </c>
      <c r="B16" s="98"/>
      <c r="C16" s="88"/>
      <c r="D16" s="89"/>
      <c r="E16" s="89"/>
      <c r="F16" s="89"/>
      <c r="G16" s="89"/>
      <c r="K16" s="53"/>
      <c r="M16" s="60" t="s">
        <v>149</v>
      </c>
    </row>
    <row r="17" spans="1:13" x14ac:dyDescent="0.3">
      <c r="C17" s="21" t="s">
        <v>1</v>
      </c>
      <c r="D17" s="21" t="s">
        <v>64</v>
      </c>
      <c r="E17" s="21" t="s">
        <v>62</v>
      </c>
      <c r="F17" s="21" t="s">
        <v>63</v>
      </c>
      <c r="G17" s="21" t="s">
        <v>2</v>
      </c>
      <c r="M17" s="60"/>
    </row>
    <row r="18" spans="1:13" ht="15.6" x14ac:dyDescent="0.3">
      <c r="A18" s="7" t="s">
        <v>296</v>
      </c>
      <c r="B18" s="8" t="s">
        <v>24</v>
      </c>
      <c r="F18" s="11"/>
    </row>
    <row r="19" spans="1:13" x14ac:dyDescent="0.3">
      <c r="A19" s="1"/>
    </row>
    <row r="20" spans="1:13" ht="41.4" customHeight="1" x14ac:dyDescent="0.3">
      <c r="A20" s="1">
        <v>1.01</v>
      </c>
      <c r="B20" s="4" t="s">
        <v>25</v>
      </c>
      <c r="C20" s="88"/>
      <c r="D20" s="89"/>
      <c r="E20" s="89"/>
      <c r="F20" s="89"/>
      <c r="G20" s="89"/>
      <c r="K20" s="53"/>
    </row>
    <row r="21" spans="1:13" ht="14.4" customHeight="1" x14ac:dyDescent="0.3">
      <c r="A21" s="1">
        <v>1.02</v>
      </c>
      <c r="B21" s="4" t="s">
        <v>59</v>
      </c>
      <c r="C21" s="88"/>
      <c r="D21" s="89"/>
      <c r="E21" s="89"/>
      <c r="F21" s="89"/>
      <c r="G21" s="89"/>
      <c r="K21" s="53"/>
    </row>
    <row r="22" spans="1:13" ht="14.4" customHeight="1" x14ac:dyDescent="0.3">
      <c r="A22" s="1">
        <v>1.03</v>
      </c>
      <c r="B22" s="4" t="s">
        <v>265</v>
      </c>
      <c r="C22" s="88"/>
      <c r="D22" s="89"/>
      <c r="E22" s="89"/>
      <c r="F22" s="89"/>
      <c r="G22" s="89"/>
      <c r="K22" s="53"/>
    </row>
    <row r="23" spans="1:13" s="69" customFormat="1" ht="14.4" customHeight="1" x14ac:dyDescent="0.3">
      <c r="A23" s="1">
        <v>1.04</v>
      </c>
      <c r="B23" s="70" t="s">
        <v>266</v>
      </c>
      <c r="C23" s="88"/>
      <c r="D23" s="89"/>
      <c r="E23" s="89"/>
      <c r="F23" s="89"/>
      <c r="G23" s="89"/>
      <c r="K23" s="53"/>
    </row>
    <row r="24" spans="1:13" ht="14.4" customHeight="1" x14ac:dyDescent="0.3">
      <c r="A24" s="1">
        <v>1.05</v>
      </c>
      <c r="B24" s="4" t="s">
        <v>26</v>
      </c>
      <c r="C24" s="88"/>
      <c r="D24" s="89"/>
      <c r="E24" s="89"/>
      <c r="F24" s="89"/>
      <c r="G24" s="89"/>
      <c r="K24" s="53"/>
    </row>
    <row r="25" spans="1:13" ht="14.4" customHeight="1" x14ac:dyDescent="0.3">
      <c r="A25" s="1">
        <v>1.06</v>
      </c>
      <c r="B25" s="4" t="s">
        <v>60</v>
      </c>
      <c r="C25" s="88"/>
      <c r="D25" s="89"/>
      <c r="E25" s="89"/>
      <c r="F25" s="89"/>
      <c r="G25" s="89"/>
      <c r="I25" s="40"/>
      <c r="J25" s="40"/>
      <c r="K25" s="53"/>
    </row>
    <row r="26" spans="1:13" ht="14.4" customHeight="1" x14ac:dyDescent="0.3">
      <c r="A26" s="1">
        <v>1.07</v>
      </c>
      <c r="B26" s="4" t="s">
        <v>61</v>
      </c>
      <c r="C26" s="88"/>
      <c r="D26" s="89"/>
      <c r="E26" s="89"/>
      <c r="F26" s="89"/>
      <c r="G26" s="89"/>
      <c r="I26" s="40"/>
      <c r="J26" s="40"/>
      <c r="K26" s="53"/>
    </row>
    <row r="27" spans="1:13" ht="27.6" customHeight="1" x14ac:dyDescent="0.3">
      <c r="A27" s="1">
        <v>1.08</v>
      </c>
      <c r="B27" s="4" t="s">
        <v>82</v>
      </c>
      <c r="C27" s="88"/>
      <c r="D27" s="89"/>
      <c r="E27" s="89"/>
      <c r="F27" s="89"/>
      <c r="G27" s="89"/>
      <c r="K27" s="53"/>
    </row>
    <row r="28" spans="1:13" ht="14.4" customHeight="1" x14ac:dyDescent="0.3">
      <c r="A28" s="1">
        <v>1.0900000000000001</v>
      </c>
      <c r="B28" s="4" t="s">
        <v>261</v>
      </c>
      <c r="C28" s="88"/>
      <c r="D28" s="89"/>
      <c r="E28" s="89"/>
      <c r="F28" s="89"/>
      <c r="G28" s="89"/>
      <c r="K28" s="53"/>
    </row>
    <row r="29" spans="1:13" ht="14.4" customHeight="1" x14ac:dyDescent="0.3">
      <c r="A29" s="1" t="s">
        <v>295</v>
      </c>
      <c r="B29" s="4" t="s">
        <v>30</v>
      </c>
      <c r="C29" s="88"/>
      <c r="D29" s="89"/>
      <c r="E29" s="89"/>
      <c r="F29" s="89"/>
      <c r="G29" s="89"/>
      <c r="K29" s="53"/>
    </row>
    <row r="30" spans="1:13" ht="14.4" customHeight="1" x14ac:dyDescent="0.3">
      <c r="A30" s="1">
        <v>1.1100000000000001</v>
      </c>
      <c r="B30" s="4" t="s">
        <v>27</v>
      </c>
      <c r="C30" s="88"/>
      <c r="D30" s="89"/>
      <c r="E30" s="89"/>
      <c r="F30" s="89"/>
      <c r="G30" s="89"/>
      <c r="K30" s="53"/>
    </row>
    <row r="31" spans="1:13" x14ac:dyDescent="0.3">
      <c r="A31" s="1"/>
    </row>
    <row r="32" spans="1:13" ht="15.6" x14ac:dyDescent="0.3">
      <c r="A32" s="7" t="s">
        <v>294</v>
      </c>
      <c r="B32" s="8" t="s">
        <v>36</v>
      </c>
    </row>
    <row r="33" spans="1:11" ht="15.6" x14ac:dyDescent="0.3">
      <c r="A33" s="7"/>
      <c r="B33" s="8"/>
    </row>
    <row r="34" spans="1:11" x14ac:dyDescent="0.3">
      <c r="A34" s="1"/>
      <c r="F34" s="37" t="s">
        <v>54</v>
      </c>
      <c r="G34" s="38" t="s">
        <v>40</v>
      </c>
    </row>
    <row r="35" spans="1:11" x14ac:dyDescent="0.3">
      <c r="A35" s="1">
        <v>2.0099999999999998</v>
      </c>
      <c r="B35" s="94" t="s">
        <v>188</v>
      </c>
      <c r="C35" s="94"/>
      <c r="D35" s="94"/>
      <c r="F35" s="19" t="s">
        <v>1</v>
      </c>
      <c r="G35" s="49"/>
      <c r="K35" s="53"/>
    </row>
    <row r="36" spans="1:11" x14ac:dyDescent="0.3">
      <c r="A36" s="1">
        <v>2.02</v>
      </c>
      <c r="B36" s="94" t="s">
        <v>189</v>
      </c>
      <c r="C36" s="94"/>
      <c r="D36" s="94"/>
      <c r="F36" s="19" t="s">
        <v>1</v>
      </c>
      <c r="G36" s="49"/>
      <c r="K36" s="53"/>
    </row>
    <row r="37" spans="1:11" x14ac:dyDescent="0.3">
      <c r="A37" s="1">
        <v>2.0299999999999998</v>
      </c>
      <c r="B37" s="94" t="s">
        <v>190</v>
      </c>
      <c r="C37" s="94"/>
      <c r="D37" s="94"/>
      <c r="F37" s="19" t="s">
        <v>1</v>
      </c>
      <c r="G37" s="49"/>
      <c r="I37" s="40"/>
      <c r="J37" s="40"/>
      <c r="K37" s="53"/>
    </row>
    <row r="38" spans="1:11" x14ac:dyDescent="0.3">
      <c r="A38" s="1">
        <v>2.04</v>
      </c>
      <c r="B38" s="87" t="s">
        <v>75</v>
      </c>
      <c r="C38" s="87"/>
      <c r="D38" s="87"/>
      <c r="E38" s="62"/>
      <c r="F38" s="19" t="s">
        <v>1</v>
      </c>
      <c r="G38" s="49"/>
      <c r="I38" s="40"/>
      <c r="J38" s="40"/>
      <c r="K38" s="53"/>
    </row>
    <row r="39" spans="1:11" x14ac:dyDescent="0.3">
      <c r="A39" s="1">
        <v>2.0499999999999998</v>
      </c>
      <c r="B39" s="94" t="s">
        <v>191</v>
      </c>
      <c r="C39" s="94"/>
      <c r="D39" s="94"/>
      <c r="E39" s="62"/>
      <c r="F39" s="19" t="s">
        <v>1</v>
      </c>
      <c r="G39" s="49"/>
      <c r="I39" s="40"/>
      <c r="J39" s="40"/>
      <c r="K39" s="53"/>
    </row>
    <row r="40" spans="1:11" x14ac:dyDescent="0.3">
      <c r="A40" s="1">
        <v>2.06</v>
      </c>
      <c r="B40" s="87" t="s">
        <v>192</v>
      </c>
      <c r="C40" s="87"/>
      <c r="D40" s="87"/>
      <c r="E40" s="43"/>
      <c r="F40" s="19" t="s">
        <v>1</v>
      </c>
      <c r="G40" s="49"/>
      <c r="K40" s="53"/>
    </row>
    <row r="41" spans="1:11" x14ac:dyDescent="0.3">
      <c r="A41" s="1"/>
      <c r="B41" s="94"/>
      <c r="C41" s="94"/>
      <c r="D41" s="94"/>
      <c r="E41" s="101"/>
      <c r="F41" s="63" t="str">
        <f>IF(COUNTIF($F$35:$F$37,"Ja")&gt;0,"Ja",IF(COUNTIF($F$35:$F$37,"Noch unklar")&gt;0,"Noch unklar",IF(COUNTIF($F$35:$F$37,"(wählen)")&gt;0,"(wählen)","Nein")))</f>
        <v>(wählen)</v>
      </c>
      <c r="G41" s="4"/>
      <c r="H41" s="4"/>
    </row>
    <row r="42" spans="1:11" x14ac:dyDescent="0.3">
      <c r="A42" s="1"/>
      <c r="B42" s="3" t="s">
        <v>39</v>
      </c>
      <c r="F42" s="90" t="str">
        <f>IF(COUNTIF($F$38:$F$41,"(wählen)")&gt;0,"(bitte fertig ausfüllen)",IF(COUNTIF($F$38:$F$41,"Ja")=4,"Verletzung liegt vor",IF(COUNTIF($F$38:$F$41,"Noch unklar")+COUNTIF($F$38:$F$41,"Ja")=4,"Mit einer Verletzung ist zu rechnen","Keine Verletzung")))</f>
        <v>(bitte fertig ausfüllen)</v>
      </c>
      <c r="G42" s="90"/>
      <c r="H42" s="21" t="b">
        <f>OR(ISNUMBER(SEARCH("zu rechnen",$F$42)),ISNUMBER(SEARCH("liegt vor",$F$42)))</f>
        <v>0</v>
      </c>
      <c r="I42" s="21"/>
    </row>
    <row r="43" spans="1:11" x14ac:dyDescent="0.3">
      <c r="A43" s="1"/>
      <c r="H43" s="21"/>
      <c r="I43" s="21"/>
    </row>
    <row r="44" spans="1:11" ht="15.6" x14ac:dyDescent="0.3">
      <c r="A44" s="7" t="s">
        <v>293</v>
      </c>
      <c r="B44" s="8" t="s">
        <v>157</v>
      </c>
      <c r="H44" s="21"/>
      <c r="I44" s="21"/>
    </row>
    <row r="45" spans="1:11" ht="15.6" x14ac:dyDescent="0.3">
      <c r="A45" s="7"/>
      <c r="B45" s="8"/>
      <c r="H45" s="21"/>
      <c r="I45" s="21"/>
    </row>
    <row r="46" spans="1:11" ht="15.6" x14ac:dyDescent="0.3">
      <c r="A46" s="7"/>
      <c r="B46" s="8"/>
      <c r="C46" s="37" t="s">
        <v>54</v>
      </c>
      <c r="D46" s="38" t="s">
        <v>150</v>
      </c>
      <c r="G46" s="38" t="s">
        <v>40</v>
      </c>
      <c r="H46" s="21"/>
      <c r="I46" s="21" t="b">
        <f>NOT($H$42)</f>
        <v>1</v>
      </c>
    </row>
    <row r="47" spans="1:11" ht="24.6" customHeight="1" x14ac:dyDescent="0.3">
      <c r="A47" s="7"/>
      <c r="B47" s="45" t="s">
        <v>158</v>
      </c>
      <c r="C47" s="31" t="s">
        <v>1</v>
      </c>
      <c r="D47" s="99" t="s">
        <v>1</v>
      </c>
      <c r="E47" s="100"/>
      <c r="F47" s="100"/>
      <c r="G47" s="74"/>
      <c r="H47" s="21" t="b">
        <f>IF(OR(LEFT($C$47,4)="Ja",LEFT($C$47,2)="(w"),FALSE,TRUE)</f>
        <v>0</v>
      </c>
      <c r="I47" s="21" t="b">
        <f>NOT($H$42)</f>
        <v>1</v>
      </c>
      <c r="K47" s="53"/>
    </row>
    <row r="48" spans="1:11" x14ac:dyDescent="0.3">
      <c r="A48" s="1"/>
      <c r="H48" s="21"/>
      <c r="I48" s="21"/>
    </row>
    <row r="49" spans="1:11" ht="15.6" x14ac:dyDescent="0.3">
      <c r="A49" s="7" t="s">
        <v>292</v>
      </c>
      <c r="B49" s="84" t="s">
        <v>34</v>
      </c>
      <c r="C49" s="84"/>
      <c r="H49" s="21"/>
      <c r="I49" s="21"/>
    </row>
    <row r="50" spans="1:11" x14ac:dyDescent="0.3">
      <c r="A50" s="1"/>
      <c r="C50" s="21" t="s">
        <v>1</v>
      </c>
      <c r="D50" s="21" t="s">
        <v>163</v>
      </c>
      <c r="E50" s="21" t="s">
        <v>162</v>
      </c>
      <c r="F50" s="21" t="s">
        <v>164</v>
      </c>
      <c r="G50" s="21" t="s">
        <v>43</v>
      </c>
      <c r="H50" s="21" t="s">
        <v>35</v>
      </c>
      <c r="I50" s="21"/>
    </row>
    <row r="51" spans="1:11" ht="45" customHeight="1" x14ac:dyDescent="0.3">
      <c r="A51" s="1"/>
      <c r="B51" s="34" t="s">
        <v>168</v>
      </c>
      <c r="C51" s="35" t="s">
        <v>166</v>
      </c>
      <c r="D51" s="35" t="s">
        <v>161</v>
      </c>
      <c r="E51" s="36" t="s">
        <v>33</v>
      </c>
      <c r="F51" s="6"/>
      <c r="H51" s="21"/>
      <c r="I51" s="21" t="b">
        <f t="shared" ref="I51:I70" si="0">NOT($H$47)</f>
        <v>1</v>
      </c>
    </row>
    <row r="52" spans="1:11" ht="55.2" x14ac:dyDescent="0.3">
      <c r="A52" s="1">
        <v>4.01</v>
      </c>
      <c r="B52" s="32" t="s">
        <v>267</v>
      </c>
      <c r="C52" s="73" t="s">
        <v>1</v>
      </c>
      <c r="D52" s="19" t="s">
        <v>1</v>
      </c>
      <c r="E52" s="85"/>
      <c r="F52" s="86"/>
      <c r="G52" s="86"/>
      <c r="H52" s="21" t="s">
        <v>4</v>
      </c>
      <c r="I52" s="21" t="b">
        <f t="shared" si="0"/>
        <v>1</v>
      </c>
      <c r="K52" s="53"/>
    </row>
    <row r="53" spans="1:11" x14ac:dyDescent="0.3">
      <c r="A53" s="1">
        <v>4.0199999999999996</v>
      </c>
      <c r="B53" s="32" t="s">
        <v>77</v>
      </c>
      <c r="C53" s="73" t="s">
        <v>1</v>
      </c>
      <c r="D53" s="19" t="s">
        <v>1</v>
      </c>
      <c r="E53" s="85"/>
      <c r="F53" s="86"/>
      <c r="G53" s="86"/>
      <c r="H53" s="21" t="s">
        <v>4</v>
      </c>
      <c r="I53" s="21" t="b">
        <f t="shared" si="0"/>
        <v>1</v>
      </c>
      <c r="K53" s="53"/>
    </row>
    <row r="54" spans="1:11" ht="27.6" x14ac:dyDescent="0.3">
      <c r="A54" s="1">
        <v>4.03</v>
      </c>
      <c r="B54" s="32" t="s">
        <v>78</v>
      </c>
      <c r="C54" s="73" t="s">
        <v>1</v>
      </c>
      <c r="D54" s="19" t="s">
        <v>1</v>
      </c>
      <c r="E54" s="85"/>
      <c r="F54" s="86"/>
      <c r="G54" s="86"/>
      <c r="H54" s="21" t="s">
        <v>4</v>
      </c>
      <c r="I54" s="21" t="b">
        <f t="shared" si="0"/>
        <v>1</v>
      </c>
      <c r="K54" s="53"/>
    </row>
    <row r="55" spans="1:11" ht="27.6" x14ac:dyDescent="0.3">
      <c r="A55" s="1">
        <v>4.04</v>
      </c>
      <c r="B55" s="32" t="s">
        <v>80</v>
      </c>
      <c r="C55" s="73" t="s">
        <v>1</v>
      </c>
      <c r="D55" s="19" t="s">
        <v>1</v>
      </c>
      <c r="E55" s="85"/>
      <c r="F55" s="86"/>
      <c r="G55" s="86"/>
      <c r="H55" s="21" t="s">
        <v>4</v>
      </c>
      <c r="I55" s="21" t="b">
        <f t="shared" si="0"/>
        <v>1</v>
      </c>
      <c r="K55" s="53"/>
    </row>
    <row r="56" spans="1:11" ht="27.6" x14ac:dyDescent="0.3">
      <c r="A56" s="1">
        <v>4.05</v>
      </c>
      <c r="B56" s="32" t="s">
        <v>79</v>
      </c>
      <c r="C56" s="73" t="s">
        <v>1</v>
      </c>
      <c r="D56" s="19" t="s">
        <v>1</v>
      </c>
      <c r="E56" s="85"/>
      <c r="F56" s="86"/>
      <c r="G56" s="86"/>
      <c r="H56" s="21" t="s">
        <v>4</v>
      </c>
      <c r="I56" s="21" t="b">
        <f t="shared" si="0"/>
        <v>1</v>
      </c>
      <c r="K56" s="53"/>
    </row>
    <row r="57" spans="1:11" ht="27.6" x14ac:dyDescent="0.3">
      <c r="A57" s="1">
        <v>4.0599999999999996</v>
      </c>
      <c r="B57" s="32" t="s">
        <v>76</v>
      </c>
      <c r="C57" s="73" t="s">
        <v>1</v>
      </c>
      <c r="D57" s="19" t="s">
        <v>1</v>
      </c>
      <c r="E57" s="85"/>
      <c r="F57" s="86"/>
      <c r="G57" s="86"/>
      <c r="H57" s="21" t="s">
        <v>4</v>
      </c>
      <c r="I57" s="21" t="b">
        <f t="shared" si="0"/>
        <v>1</v>
      </c>
      <c r="K57" s="53"/>
    </row>
    <row r="58" spans="1:11" x14ac:dyDescent="0.3">
      <c r="A58" s="1">
        <v>4.07</v>
      </c>
      <c r="B58" s="32" t="s">
        <v>159</v>
      </c>
      <c r="C58" s="73" t="s">
        <v>1</v>
      </c>
      <c r="D58" s="19" t="s">
        <v>1</v>
      </c>
      <c r="E58" s="85"/>
      <c r="F58" s="86"/>
      <c r="G58" s="86"/>
      <c r="H58" s="21" t="s">
        <v>4</v>
      </c>
      <c r="I58" s="21" t="b">
        <f t="shared" si="0"/>
        <v>1</v>
      </c>
      <c r="K58" s="53"/>
    </row>
    <row r="59" spans="1:11" x14ac:dyDescent="0.3">
      <c r="A59" s="1">
        <v>4.08</v>
      </c>
      <c r="B59" s="32" t="s">
        <v>220</v>
      </c>
      <c r="C59" s="73" t="s">
        <v>1</v>
      </c>
      <c r="D59" s="19" t="s">
        <v>1</v>
      </c>
      <c r="E59" s="85"/>
      <c r="F59" s="86"/>
      <c r="G59" s="86"/>
      <c r="H59" s="21" t="s">
        <v>4</v>
      </c>
      <c r="I59" s="21" t="b">
        <f t="shared" si="0"/>
        <v>1</v>
      </c>
      <c r="K59" s="53"/>
    </row>
    <row r="60" spans="1:11" x14ac:dyDescent="0.3">
      <c r="A60" s="1">
        <v>4.09</v>
      </c>
      <c r="B60" s="32" t="s">
        <v>221</v>
      </c>
      <c r="C60" s="73" t="s">
        <v>1</v>
      </c>
      <c r="D60" s="19" t="s">
        <v>1</v>
      </c>
      <c r="E60" s="85"/>
      <c r="F60" s="86"/>
      <c r="G60" s="86"/>
      <c r="H60" s="21" t="s">
        <v>4</v>
      </c>
      <c r="I60" s="21" t="b">
        <f t="shared" si="0"/>
        <v>1</v>
      </c>
      <c r="K60" s="53"/>
    </row>
    <row r="61" spans="1:11" x14ac:dyDescent="0.3">
      <c r="A61" s="1" t="s">
        <v>291</v>
      </c>
      <c r="B61" s="32" t="s">
        <v>269</v>
      </c>
      <c r="C61" s="73" t="s">
        <v>1</v>
      </c>
      <c r="D61" s="19" t="s">
        <v>1</v>
      </c>
      <c r="E61" s="85"/>
      <c r="F61" s="86"/>
      <c r="G61" s="86"/>
      <c r="H61" s="21" t="s">
        <v>4</v>
      </c>
      <c r="I61" s="21" t="b">
        <f t="shared" si="0"/>
        <v>1</v>
      </c>
      <c r="K61" s="53"/>
    </row>
    <row r="62" spans="1:11" x14ac:dyDescent="0.3">
      <c r="A62" s="1">
        <v>4.1100000000000003</v>
      </c>
      <c r="B62" s="32" t="s">
        <v>160</v>
      </c>
      <c r="C62" s="73" t="s">
        <v>1</v>
      </c>
      <c r="D62" s="19" t="s">
        <v>1</v>
      </c>
      <c r="E62" s="85"/>
      <c r="F62" s="86"/>
      <c r="G62" s="86"/>
      <c r="H62" s="21" t="s">
        <v>4</v>
      </c>
      <c r="I62" s="21" t="b">
        <f t="shared" si="0"/>
        <v>1</v>
      </c>
      <c r="K62" s="53"/>
    </row>
    <row r="63" spans="1:11" x14ac:dyDescent="0.3">
      <c r="A63" s="1">
        <v>4.12</v>
      </c>
      <c r="B63" s="32" t="s">
        <v>259</v>
      </c>
      <c r="C63" s="73" t="s">
        <v>1</v>
      </c>
      <c r="D63" s="19" t="s">
        <v>1</v>
      </c>
      <c r="E63" s="85"/>
      <c r="F63" s="86"/>
      <c r="G63" s="86"/>
      <c r="H63" s="21" t="s">
        <v>4</v>
      </c>
      <c r="I63" s="21" t="b">
        <f t="shared" si="0"/>
        <v>1</v>
      </c>
      <c r="K63" s="53"/>
    </row>
    <row r="64" spans="1:11" x14ac:dyDescent="0.3">
      <c r="A64" s="1">
        <v>4.13</v>
      </c>
      <c r="B64" s="32" t="s">
        <v>260</v>
      </c>
      <c r="C64" s="73" t="s">
        <v>1</v>
      </c>
      <c r="D64" s="19" t="s">
        <v>1</v>
      </c>
      <c r="E64" s="85"/>
      <c r="F64" s="86"/>
      <c r="G64" s="86"/>
      <c r="H64" s="21" t="s">
        <v>4</v>
      </c>
      <c r="I64" s="21" t="b">
        <f t="shared" si="0"/>
        <v>1</v>
      </c>
      <c r="K64" s="53"/>
    </row>
    <row r="65" spans="1:11" x14ac:dyDescent="0.3">
      <c r="A65" s="1">
        <v>4.1399999999999997</v>
      </c>
      <c r="B65" s="32" t="s">
        <v>263</v>
      </c>
      <c r="C65" s="73" t="s">
        <v>1</v>
      </c>
      <c r="D65" s="19" t="s">
        <v>1</v>
      </c>
      <c r="E65" s="85"/>
      <c r="F65" s="86"/>
      <c r="G65" s="86"/>
      <c r="H65" s="21" t="s">
        <v>4</v>
      </c>
      <c r="I65" s="21" t="b">
        <f t="shared" si="0"/>
        <v>1</v>
      </c>
      <c r="K65" s="53"/>
    </row>
    <row r="66" spans="1:11" x14ac:dyDescent="0.3">
      <c r="A66" s="1">
        <v>4.1500000000000004</v>
      </c>
      <c r="B66" s="32"/>
      <c r="C66" s="73" t="s">
        <v>1</v>
      </c>
      <c r="D66" s="19" t="s">
        <v>1</v>
      </c>
      <c r="E66" s="85"/>
      <c r="F66" s="86"/>
      <c r="G66" s="86"/>
      <c r="H66" s="21" t="s">
        <v>4</v>
      </c>
      <c r="I66" s="21" t="b">
        <f t="shared" si="0"/>
        <v>1</v>
      </c>
      <c r="K66" s="53"/>
    </row>
    <row r="67" spans="1:11" x14ac:dyDescent="0.3">
      <c r="A67" s="1">
        <v>4.16</v>
      </c>
      <c r="B67" s="32"/>
      <c r="C67" s="73" t="s">
        <v>1</v>
      </c>
      <c r="D67" s="19" t="s">
        <v>1</v>
      </c>
      <c r="E67" s="85"/>
      <c r="F67" s="86"/>
      <c r="G67" s="86"/>
      <c r="H67" s="21" t="s">
        <v>4</v>
      </c>
      <c r="I67" s="21" t="b">
        <f t="shared" si="0"/>
        <v>1</v>
      </c>
      <c r="K67" s="53"/>
    </row>
    <row r="68" spans="1:11" x14ac:dyDescent="0.3">
      <c r="A68" s="1">
        <v>4.17</v>
      </c>
      <c r="B68" s="32"/>
      <c r="C68" s="73" t="s">
        <v>1</v>
      </c>
      <c r="D68" s="19" t="s">
        <v>1</v>
      </c>
      <c r="E68" s="85"/>
      <c r="F68" s="86"/>
      <c r="G68" s="86"/>
      <c r="H68" s="21" t="s">
        <v>4</v>
      </c>
      <c r="I68" s="21" t="b">
        <f t="shared" si="0"/>
        <v>1</v>
      </c>
      <c r="K68" s="53"/>
    </row>
    <row r="69" spans="1:11" x14ac:dyDescent="0.3">
      <c r="A69" s="1">
        <v>4.18</v>
      </c>
      <c r="B69" s="32"/>
      <c r="C69" s="73" t="s">
        <v>1</v>
      </c>
      <c r="D69" s="19" t="s">
        <v>1</v>
      </c>
      <c r="E69" s="85"/>
      <c r="F69" s="86"/>
      <c r="G69" s="86"/>
      <c r="H69" s="21" t="s">
        <v>4</v>
      </c>
      <c r="I69" s="21" t="b">
        <f t="shared" si="0"/>
        <v>1</v>
      </c>
      <c r="K69" s="53"/>
    </row>
    <row r="70" spans="1:11" x14ac:dyDescent="0.3">
      <c r="A70" s="1">
        <v>4.1900000000000004</v>
      </c>
      <c r="B70" s="32"/>
      <c r="C70" s="73" t="s">
        <v>1</v>
      </c>
      <c r="D70" s="19" t="s">
        <v>1</v>
      </c>
      <c r="E70" s="85"/>
      <c r="F70" s="86"/>
      <c r="G70" s="86"/>
      <c r="H70" s="21" t="s">
        <v>4</v>
      </c>
      <c r="I70" s="21" t="b">
        <f t="shared" si="0"/>
        <v>1</v>
      </c>
      <c r="K70" s="53"/>
    </row>
    <row r="71" spans="1:11" x14ac:dyDescent="0.3">
      <c r="A71" s="1"/>
      <c r="B71" s="4"/>
      <c r="C71" s="21" t="s">
        <v>1</v>
      </c>
      <c r="D71" s="21" t="s">
        <v>41</v>
      </c>
      <c r="E71" s="21" t="s">
        <v>37</v>
      </c>
      <c r="F71" s="21" t="s">
        <v>38</v>
      </c>
      <c r="G71" s="21" t="s">
        <v>42</v>
      </c>
      <c r="H71" s="21"/>
      <c r="I71" s="21"/>
    </row>
    <row r="72" spans="1:11" ht="45.6" customHeight="1" x14ac:dyDescent="0.3">
      <c r="A72" s="1"/>
      <c r="B72" s="34" t="s">
        <v>167</v>
      </c>
      <c r="C72" s="35" t="s">
        <v>165</v>
      </c>
      <c r="D72" s="35" t="s">
        <v>161</v>
      </c>
      <c r="E72" s="36" t="s">
        <v>33</v>
      </c>
      <c r="F72" s="6"/>
      <c r="H72" s="21"/>
      <c r="I72" s="21" t="b">
        <f t="shared" ref="I72:I92" si="1">NOT($H$47)</f>
        <v>1</v>
      </c>
      <c r="J72" s="40"/>
    </row>
    <row r="73" spans="1:11" x14ac:dyDescent="0.3">
      <c r="A73" s="1" t="s">
        <v>290</v>
      </c>
      <c r="B73" s="32" t="s">
        <v>56</v>
      </c>
      <c r="C73" s="73" t="s">
        <v>1</v>
      </c>
      <c r="D73" s="19" t="s">
        <v>1</v>
      </c>
      <c r="E73" s="85"/>
      <c r="F73" s="86"/>
      <c r="G73" s="86"/>
      <c r="H73" s="21"/>
      <c r="I73" s="21" t="b">
        <f t="shared" si="1"/>
        <v>1</v>
      </c>
      <c r="K73" s="53"/>
    </row>
    <row r="74" spans="1:11" x14ac:dyDescent="0.3">
      <c r="A74" s="1">
        <v>4.21</v>
      </c>
      <c r="B74" s="32" t="s">
        <v>270</v>
      </c>
      <c r="C74" s="73" t="s">
        <v>1</v>
      </c>
      <c r="D74" s="19" t="s">
        <v>1</v>
      </c>
      <c r="E74" s="85"/>
      <c r="F74" s="86"/>
      <c r="G74" s="86"/>
      <c r="H74" s="21"/>
      <c r="I74" s="21" t="b">
        <f t="shared" si="1"/>
        <v>1</v>
      </c>
      <c r="K74" s="53"/>
    </row>
    <row r="75" spans="1:11" x14ac:dyDescent="0.3">
      <c r="A75" s="1">
        <v>4.22</v>
      </c>
      <c r="B75" s="32" t="s">
        <v>107</v>
      </c>
      <c r="C75" s="73" t="s">
        <v>1</v>
      </c>
      <c r="D75" s="19" t="s">
        <v>1</v>
      </c>
      <c r="E75" s="85"/>
      <c r="F75" s="86"/>
      <c r="G75" s="86"/>
      <c r="H75" s="21"/>
      <c r="I75" s="21" t="b">
        <f t="shared" si="1"/>
        <v>1</v>
      </c>
      <c r="K75" s="53"/>
    </row>
    <row r="76" spans="1:11" x14ac:dyDescent="0.3">
      <c r="A76" s="1">
        <v>4.2300000000000004</v>
      </c>
      <c r="B76" s="32" t="s">
        <v>104</v>
      </c>
      <c r="C76" s="73" t="s">
        <v>1</v>
      </c>
      <c r="D76" s="19" t="s">
        <v>1</v>
      </c>
      <c r="E76" s="85"/>
      <c r="F76" s="86"/>
      <c r="G76" s="86"/>
      <c r="H76" s="21"/>
      <c r="I76" s="21" t="b">
        <f t="shared" si="1"/>
        <v>1</v>
      </c>
      <c r="K76" s="53"/>
    </row>
    <row r="77" spans="1:11" x14ac:dyDescent="0.3">
      <c r="A77" s="1">
        <v>4.24</v>
      </c>
      <c r="B77" s="32" t="s">
        <v>57</v>
      </c>
      <c r="C77" s="73" t="s">
        <v>1</v>
      </c>
      <c r="D77" s="19" t="s">
        <v>1</v>
      </c>
      <c r="E77" s="85"/>
      <c r="F77" s="86"/>
      <c r="G77" s="86"/>
      <c r="H77" s="21"/>
      <c r="I77" s="21" t="b">
        <f t="shared" si="1"/>
        <v>1</v>
      </c>
      <c r="K77" s="53"/>
    </row>
    <row r="78" spans="1:11" x14ac:dyDescent="0.3">
      <c r="A78" s="1">
        <v>4.25</v>
      </c>
      <c r="B78" s="32" t="s">
        <v>58</v>
      </c>
      <c r="C78" s="73" t="s">
        <v>1</v>
      </c>
      <c r="D78" s="19" t="s">
        <v>1</v>
      </c>
      <c r="E78" s="85"/>
      <c r="F78" s="86"/>
      <c r="G78" s="86"/>
      <c r="H78" s="21"/>
      <c r="I78" s="21" t="b">
        <f t="shared" si="1"/>
        <v>1</v>
      </c>
      <c r="K78" s="53"/>
    </row>
    <row r="79" spans="1:11" x14ac:dyDescent="0.3">
      <c r="A79" s="1">
        <v>4.26</v>
      </c>
      <c r="B79" s="32" t="s">
        <v>106</v>
      </c>
      <c r="C79" s="73" t="s">
        <v>1</v>
      </c>
      <c r="D79" s="19" t="s">
        <v>1</v>
      </c>
      <c r="E79" s="85"/>
      <c r="F79" s="86"/>
      <c r="G79" s="86"/>
      <c r="H79" s="21"/>
      <c r="I79" s="21" t="b">
        <f t="shared" si="1"/>
        <v>1</v>
      </c>
      <c r="K79" s="53"/>
    </row>
    <row r="80" spans="1:11" x14ac:dyDescent="0.3">
      <c r="A80" s="1">
        <v>4.2699999999999996</v>
      </c>
      <c r="B80" s="32" t="s">
        <v>268</v>
      </c>
      <c r="C80" s="73" t="s">
        <v>1</v>
      </c>
      <c r="D80" s="19" t="s">
        <v>1</v>
      </c>
      <c r="E80" s="85"/>
      <c r="F80" s="86"/>
      <c r="G80" s="86"/>
      <c r="H80" s="21"/>
      <c r="I80" s="21" t="b">
        <f t="shared" si="1"/>
        <v>1</v>
      </c>
      <c r="K80" s="53"/>
    </row>
    <row r="81" spans="1:11" ht="27.6" x14ac:dyDescent="0.3">
      <c r="A81" s="1">
        <v>4.28</v>
      </c>
      <c r="B81" s="32" t="s">
        <v>100</v>
      </c>
      <c r="C81" s="73" t="s">
        <v>1</v>
      </c>
      <c r="D81" s="19" t="s">
        <v>1</v>
      </c>
      <c r="E81" s="85"/>
      <c r="F81" s="86"/>
      <c r="G81" s="86"/>
      <c r="H81" s="21"/>
      <c r="I81" s="21" t="b">
        <f t="shared" si="1"/>
        <v>1</v>
      </c>
      <c r="K81" s="53"/>
    </row>
    <row r="82" spans="1:11" x14ac:dyDescent="0.3">
      <c r="A82" s="1">
        <v>4.29</v>
      </c>
      <c r="B82" s="32" t="s">
        <v>101</v>
      </c>
      <c r="C82" s="73" t="s">
        <v>1</v>
      </c>
      <c r="D82" s="19" t="s">
        <v>1</v>
      </c>
      <c r="E82" s="85"/>
      <c r="F82" s="86"/>
      <c r="G82" s="86"/>
      <c r="H82" s="21"/>
      <c r="I82" s="21" t="b">
        <f t="shared" si="1"/>
        <v>1</v>
      </c>
      <c r="K82" s="53"/>
    </row>
    <row r="83" spans="1:11" x14ac:dyDescent="0.3">
      <c r="A83" s="1" t="s">
        <v>289</v>
      </c>
      <c r="B83" s="32" t="s">
        <v>102</v>
      </c>
      <c r="C83" s="73" t="s">
        <v>1</v>
      </c>
      <c r="D83" s="19" t="s">
        <v>1</v>
      </c>
      <c r="E83" s="85"/>
      <c r="F83" s="86"/>
      <c r="G83" s="86"/>
      <c r="H83" s="21"/>
      <c r="I83" s="21" t="b">
        <f t="shared" si="1"/>
        <v>1</v>
      </c>
      <c r="K83" s="53"/>
    </row>
    <row r="84" spans="1:11" x14ac:dyDescent="0.3">
      <c r="A84" s="1">
        <v>4.3099999999999996</v>
      </c>
      <c r="B84" s="32" t="s">
        <v>103</v>
      </c>
      <c r="C84" s="73" t="s">
        <v>1</v>
      </c>
      <c r="D84" s="19" t="s">
        <v>1</v>
      </c>
      <c r="E84" s="85"/>
      <c r="F84" s="86"/>
      <c r="G84" s="86"/>
      <c r="H84" s="21"/>
      <c r="I84" s="21" t="b">
        <f t="shared" si="1"/>
        <v>1</v>
      </c>
      <c r="K84" s="53"/>
    </row>
    <row r="85" spans="1:11" x14ac:dyDescent="0.3">
      <c r="A85" s="1">
        <v>4.32</v>
      </c>
      <c r="B85" s="32" t="s">
        <v>262</v>
      </c>
      <c r="C85" s="73" t="s">
        <v>1</v>
      </c>
      <c r="D85" s="19" t="s">
        <v>1</v>
      </c>
      <c r="E85" s="85"/>
      <c r="F85" s="86"/>
      <c r="G85" s="86"/>
      <c r="H85" s="21"/>
      <c r="I85" s="21" t="b">
        <f t="shared" si="1"/>
        <v>1</v>
      </c>
      <c r="K85" s="53"/>
    </row>
    <row r="86" spans="1:11" x14ac:dyDescent="0.3">
      <c r="A86" s="1">
        <v>4.33</v>
      </c>
      <c r="B86" s="32"/>
      <c r="C86" s="73" t="s">
        <v>1</v>
      </c>
      <c r="D86" s="19" t="s">
        <v>1</v>
      </c>
      <c r="E86" s="85"/>
      <c r="F86" s="86"/>
      <c r="G86" s="86"/>
      <c r="H86" s="21"/>
      <c r="I86" s="21" t="b">
        <f t="shared" si="1"/>
        <v>1</v>
      </c>
      <c r="K86" s="53"/>
    </row>
    <row r="87" spans="1:11" x14ac:dyDescent="0.3">
      <c r="A87" s="1">
        <v>4.34</v>
      </c>
      <c r="B87" s="32"/>
      <c r="C87" s="73" t="s">
        <v>1</v>
      </c>
      <c r="D87" s="19" t="s">
        <v>1</v>
      </c>
      <c r="E87" s="85"/>
      <c r="F87" s="86"/>
      <c r="G87" s="86"/>
      <c r="H87" s="21"/>
      <c r="I87" s="21" t="b">
        <f t="shared" si="1"/>
        <v>1</v>
      </c>
      <c r="K87" s="53"/>
    </row>
    <row r="88" spans="1:11" x14ac:dyDescent="0.3">
      <c r="A88" s="1">
        <v>4.3499999999999996</v>
      </c>
      <c r="B88" s="32"/>
      <c r="C88" s="73" t="s">
        <v>1</v>
      </c>
      <c r="D88" s="19" t="s">
        <v>1</v>
      </c>
      <c r="E88" s="85"/>
      <c r="F88" s="86"/>
      <c r="G88" s="86"/>
      <c r="H88" s="21"/>
      <c r="I88" s="21" t="b">
        <f t="shared" si="1"/>
        <v>1</v>
      </c>
      <c r="K88" s="53"/>
    </row>
    <row r="89" spans="1:11" x14ac:dyDescent="0.3">
      <c r="A89" s="1">
        <v>4.3600000000000003</v>
      </c>
      <c r="B89" s="32"/>
      <c r="C89" s="73" t="s">
        <v>1</v>
      </c>
      <c r="D89" s="19" t="s">
        <v>1</v>
      </c>
      <c r="E89" s="85"/>
      <c r="F89" s="86"/>
      <c r="G89" s="86"/>
      <c r="H89" s="21"/>
      <c r="I89" s="21" t="b">
        <f t="shared" si="1"/>
        <v>1</v>
      </c>
      <c r="K89" s="53"/>
    </row>
    <row r="90" spans="1:11" x14ac:dyDescent="0.3">
      <c r="A90" s="1">
        <v>4.37</v>
      </c>
      <c r="B90" s="32"/>
      <c r="C90" s="73" t="s">
        <v>1</v>
      </c>
      <c r="D90" s="19" t="s">
        <v>1</v>
      </c>
      <c r="E90" s="85"/>
      <c r="F90" s="86"/>
      <c r="G90" s="86"/>
      <c r="H90" s="21"/>
      <c r="I90" s="21" t="b">
        <f t="shared" si="1"/>
        <v>1</v>
      </c>
      <c r="K90" s="53"/>
    </row>
    <row r="91" spans="1:11" x14ac:dyDescent="0.3">
      <c r="A91" s="1">
        <v>4.38</v>
      </c>
      <c r="B91" s="32"/>
      <c r="C91" s="73" t="s">
        <v>1</v>
      </c>
      <c r="D91" s="19" t="s">
        <v>1</v>
      </c>
      <c r="E91" s="85"/>
      <c r="F91" s="86"/>
      <c r="G91" s="86"/>
      <c r="H91" s="21"/>
      <c r="I91" s="21" t="b">
        <f t="shared" si="1"/>
        <v>1</v>
      </c>
      <c r="K91" s="53"/>
    </row>
    <row r="92" spans="1:11" x14ac:dyDescent="0.3">
      <c r="A92" s="1">
        <v>4.3899999999999997</v>
      </c>
      <c r="B92" s="32"/>
      <c r="C92" s="73" t="s">
        <v>1</v>
      </c>
      <c r="D92" s="19" t="s">
        <v>1</v>
      </c>
      <c r="E92" s="85"/>
      <c r="F92" s="86"/>
      <c r="G92" s="86"/>
      <c r="H92" s="21"/>
      <c r="I92" s="21" t="b">
        <f t="shared" si="1"/>
        <v>1</v>
      </c>
      <c r="K92" s="53"/>
    </row>
    <row r="93" spans="1:11" x14ac:dyDescent="0.3">
      <c r="A93" s="1"/>
      <c r="B93" s="4"/>
      <c r="C93" s="21" t="s">
        <v>1</v>
      </c>
      <c r="D93" s="21" t="s">
        <v>41</v>
      </c>
      <c r="E93" s="21" t="s">
        <v>38</v>
      </c>
      <c r="F93" s="21" t="s">
        <v>170</v>
      </c>
      <c r="G93" s="21" t="s">
        <v>37</v>
      </c>
      <c r="H93" s="21"/>
      <c r="I93" s="21"/>
    </row>
    <row r="94" spans="1:11" ht="42.6" customHeight="1" x14ac:dyDescent="0.3">
      <c r="A94" s="1"/>
      <c r="B94" s="34" t="s">
        <v>172</v>
      </c>
      <c r="C94" s="35" t="s">
        <v>169</v>
      </c>
      <c r="D94" s="35" t="s">
        <v>81</v>
      </c>
      <c r="E94" s="36" t="s">
        <v>52</v>
      </c>
      <c r="F94" s="6"/>
      <c r="H94" s="21"/>
      <c r="I94" s="21" t="b">
        <f t="shared" ref="I94:I125" si="2">NOT($H$47)</f>
        <v>1</v>
      </c>
      <c r="J94" s="40"/>
    </row>
    <row r="95" spans="1:11" ht="27.6" x14ac:dyDescent="0.3">
      <c r="A95" s="1" t="s">
        <v>288</v>
      </c>
      <c r="B95" s="32" t="s">
        <v>96</v>
      </c>
      <c r="C95" s="20" t="s">
        <v>1</v>
      </c>
      <c r="D95" s="19" t="s">
        <v>1</v>
      </c>
      <c r="E95" s="85"/>
      <c r="F95" s="86"/>
      <c r="G95" s="86"/>
      <c r="H95" s="21"/>
      <c r="I95" s="21" t="b">
        <f t="shared" si="2"/>
        <v>1</v>
      </c>
      <c r="K95" s="53"/>
    </row>
    <row r="96" spans="1:11" x14ac:dyDescent="0.3">
      <c r="A96" s="1">
        <v>4.41</v>
      </c>
      <c r="B96" s="32" t="s">
        <v>89</v>
      </c>
      <c r="C96" s="20" t="s">
        <v>1</v>
      </c>
      <c r="D96" s="19" t="s">
        <v>1</v>
      </c>
      <c r="E96" s="85"/>
      <c r="F96" s="86"/>
      <c r="G96" s="86"/>
      <c r="H96" s="21"/>
      <c r="I96" s="21" t="b">
        <f t="shared" si="2"/>
        <v>1</v>
      </c>
      <c r="K96" s="53"/>
    </row>
    <row r="97" spans="1:11" x14ac:dyDescent="0.3">
      <c r="A97" s="1">
        <v>4.42</v>
      </c>
      <c r="B97" s="32" t="s">
        <v>90</v>
      </c>
      <c r="C97" s="20" t="s">
        <v>1</v>
      </c>
      <c r="D97" s="19" t="s">
        <v>1</v>
      </c>
      <c r="E97" s="85"/>
      <c r="F97" s="86"/>
      <c r="G97" s="86"/>
      <c r="H97" s="21"/>
      <c r="I97" s="21" t="b">
        <f t="shared" si="2"/>
        <v>1</v>
      </c>
      <c r="K97" s="53"/>
    </row>
    <row r="98" spans="1:11" x14ac:dyDescent="0.3">
      <c r="A98" s="1">
        <v>4.43</v>
      </c>
      <c r="B98" s="32" t="s">
        <v>91</v>
      </c>
      <c r="C98" s="20" t="s">
        <v>1</v>
      </c>
      <c r="D98" s="19" t="s">
        <v>1</v>
      </c>
      <c r="E98" s="85"/>
      <c r="F98" s="86"/>
      <c r="G98" s="86"/>
      <c r="H98" s="21"/>
      <c r="I98" s="21" t="b">
        <f t="shared" si="2"/>
        <v>1</v>
      </c>
      <c r="K98" s="53"/>
    </row>
    <row r="99" spans="1:11" x14ac:dyDescent="0.3">
      <c r="A99" s="1">
        <v>4.4400000000000004</v>
      </c>
      <c r="B99" s="32" t="s">
        <v>92</v>
      </c>
      <c r="C99" s="20" t="s">
        <v>1</v>
      </c>
      <c r="D99" s="19" t="s">
        <v>1</v>
      </c>
      <c r="E99" s="85"/>
      <c r="F99" s="86"/>
      <c r="G99" s="86"/>
      <c r="H99" s="21"/>
      <c r="I99" s="21" t="b">
        <f t="shared" si="2"/>
        <v>1</v>
      </c>
      <c r="K99" s="53"/>
    </row>
    <row r="100" spans="1:11" x14ac:dyDescent="0.3">
      <c r="A100" s="1">
        <v>4.45</v>
      </c>
      <c r="B100" s="32" t="s">
        <v>93</v>
      </c>
      <c r="C100" s="20" t="s">
        <v>1</v>
      </c>
      <c r="D100" s="19" t="s">
        <v>1</v>
      </c>
      <c r="E100" s="85"/>
      <c r="F100" s="86"/>
      <c r="G100" s="86"/>
      <c r="H100" s="21"/>
      <c r="I100" s="21" t="b">
        <f t="shared" si="2"/>
        <v>1</v>
      </c>
      <c r="K100" s="53"/>
    </row>
    <row r="101" spans="1:11" ht="27.6" x14ac:dyDescent="0.3">
      <c r="A101" s="1">
        <v>4.46</v>
      </c>
      <c r="B101" s="32" t="s">
        <v>94</v>
      </c>
      <c r="C101" s="20" t="s">
        <v>1</v>
      </c>
      <c r="D101" s="19" t="s">
        <v>1</v>
      </c>
      <c r="E101" s="85"/>
      <c r="F101" s="86"/>
      <c r="G101" s="86"/>
      <c r="H101" s="21"/>
      <c r="I101" s="21" t="b">
        <f t="shared" si="2"/>
        <v>1</v>
      </c>
      <c r="K101" s="53"/>
    </row>
    <row r="102" spans="1:11" x14ac:dyDescent="0.3">
      <c r="A102" s="1">
        <v>4.47</v>
      </c>
      <c r="B102" s="32" t="s">
        <v>95</v>
      </c>
      <c r="C102" s="20" t="s">
        <v>1</v>
      </c>
      <c r="D102" s="19" t="s">
        <v>1</v>
      </c>
      <c r="E102" s="85"/>
      <c r="F102" s="86"/>
      <c r="G102" s="86"/>
      <c r="H102" s="21"/>
      <c r="I102" s="21" t="b">
        <f t="shared" si="2"/>
        <v>1</v>
      </c>
      <c r="K102" s="53"/>
    </row>
    <row r="103" spans="1:11" x14ac:dyDescent="0.3">
      <c r="A103" s="1">
        <v>4.4800000000000004</v>
      </c>
      <c r="B103" s="32" t="s">
        <v>97</v>
      </c>
      <c r="C103" s="20" t="s">
        <v>1</v>
      </c>
      <c r="D103" s="19" t="s">
        <v>1</v>
      </c>
      <c r="E103" s="85"/>
      <c r="F103" s="86"/>
      <c r="G103" s="86"/>
      <c r="H103" s="21"/>
      <c r="I103" s="21" t="b">
        <f t="shared" si="2"/>
        <v>1</v>
      </c>
      <c r="K103" s="53"/>
    </row>
    <row r="104" spans="1:11" x14ac:dyDescent="0.3">
      <c r="A104" s="1">
        <v>4.49</v>
      </c>
      <c r="B104" s="32" t="s">
        <v>98</v>
      </c>
      <c r="C104" s="20" t="s">
        <v>1</v>
      </c>
      <c r="D104" s="19" t="s">
        <v>1</v>
      </c>
      <c r="E104" s="85"/>
      <c r="F104" s="86"/>
      <c r="G104" s="86"/>
      <c r="H104" s="21"/>
      <c r="I104" s="21" t="b">
        <f t="shared" si="2"/>
        <v>1</v>
      </c>
      <c r="K104" s="53"/>
    </row>
    <row r="105" spans="1:11" ht="27.6" x14ac:dyDescent="0.3">
      <c r="A105" s="1" t="s">
        <v>287</v>
      </c>
      <c r="B105" s="32" t="s">
        <v>99</v>
      </c>
      <c r="C105" s="20" t="s">
        <v>1</v>
      </c>
      <c r="D105" s="19" t="s">
        <v>1</v>
      </c>
      <c r="E105" s="85"/>
      <c r="F105" s="86"/>
      <c r="G105" s="86"/>
      <c r="H105" s="21"/>
      <c r="I105" s="21" t="b">
        <f t="shared" si="2"/>
        <v>1</v>
      </c>
      <c r="K105" s="53"/>
    </row>
    <row r="106" spans="1:11" x14ac:dyDescent="0.3">
      <c r="A106" s="1">
        <v>4.51</v>
      </c>
      <c r="B106" s="32" t="s">
        <v>105</v>
      </c>
      <c r="C106" s="20" t="s">
        <v>1</v>
      </c>
      <c r="D106" s="19" t="s">
        <v>1</v>
      </c>
      <c r="E106" s="85"/>
      <c r="F106" s="86"/>
      <c r="G106" s="86"/>
      <c r="H106" s="21"/>
      <c r="I106" s="21" t="b">
        <f t="shared" si="2"/>
        <v>1</v>
      </c>
      <c r="K106" s="53"/>
    </row>
    <row r="107" spans="1:11" x14ac:dyDescent="0.3">
      <c r="A107" s="1">
        <v>4.5199999999999996</v>
      </c>
      <c r="B107" s="32"/>
      <c r="C107" s="20" t="s">
        <v>1</v>
      </c>
      <c r="D107" s="19" t="s">
        <v>1</v>
      </c>
      <c r="E107" s="85"/>
      <c r="F107" s="86"/>
      <c r="G107" s="86"/>
      <c r="H107" s="21"/>
      <c r="I107" s="21" t="b">
        <f t="shared" si="2"/>
        <v>1</v>
      </c>
      <c r="K107" s="53"/>
    </row>
    <row r="108" spans="1:11" x14ac:dyDescent="0.3">
      <c r="A108" s="1">
        <v>4.53</v>
      </c>
      <c r="B108" s="32"/>
      <c r="C108" s="20" t="s">
        <v>1</v>
      </c>
      <c r="D108" s="19" t="s">
        <v>1</v>
      </c>
      <c r="E108" s="85"/>
      <c r="F108" s="86"/>
      <c r="G108" s="86"/>
      <c r="H108" s="21"/>
      <c r="I108" s="21" t="b">
        <f t="shared" si="2"/>
        <v>1</v>
      </c>
      <c r="K108" s="53"/>
    </row>
    <row r="109" spans="1:11" x14ac:dyDescent="0.3">
      <c r="A109" s="1">
        <v>4.54</v>
      </c>
      <c r="B109" s="32"/>
      <c r="C109" s="20" t="s">
        <v>1</v>
      </c>
      <c r="D109" s="19" t="s">
        <v>1</v>
      </c>
      <c r="E109" s="85"/>
      <c r="F109" s="86"/>
      <c r="G109" s="86"/>
      <c r="H109" s="21"/>
      <c r="I109" s="21" t="b">
        <f t="shared" si="2"/>
        <v>1</v>
      </c>
      <c r="K109" s="53"/>
    </row>
    <row r="110" spans="1:11" x14ac:dyDescent="0.3">
      <c r="A110" s="1">
        <v>4.55</v>
      </c>
      <c r="B110" s="32"/>
      <c r="C110" s="20" t="s">
        <v>1</v>
      </c>
      <c r="D110" s="19" t="s">
        <v>1</v>
      </c>
      <c r="E110" s="85"/>
      <c r="F110" s="86"/>
      <c r="G110" s="86"/>
      <c r="H110" s="21"/>
      <c r="I110" s="21" t="b">
        <f t="shared" si="2"/>
        <v>1</v>
      </c>
      <c r="K110" s="53"/>
    </row>
    <row r="111" spans="1:11" x14ac:dyDescent="0.3">
      <c r="A111" s="1">
        <v>4.5599999999999996</v>
      </c>
      <c r="B111" s="32"/>
      <c r="C111" s="20" t="s">
        <v>1</v>
      </c>
      <c r="D111" s="19" t="s">
        <v>1</v>
      </c>
      <c r="E111" s="85"/>
      <c r="F111" s="86"/>
      <c r="G111" s="86"/>
      <c r="H111" s="21"/>
      <c r="I111" s="21" t="b">
        <f t="shared" si="2"/>
        <v>1</v>
      </c>
      <c r="K111" s="53"/>
    </row>
    <row r="112" spans="1:11" x14ac:dyDescent="0.3">
      <c r="A112" s="1">
        <v>4.57</v>
      </c>
      <c r="B112" s="32"/>
      <c r="C112" s="20" t="s">
        <v>1</v>
      </c>
      <c r="D112" s="19" t="s">
        <v>1</v>
      </c>
      <c r="E112" s="85"/>
      <c r="F112" s="86"/>
      <c r="G112" s="86"/>
      <c r="H112" s="21"/>
      <c r="I112" s="21" t="b">
        <f t="shared" si="2"/>
        <v>1</v>
      </c>
      <c r="K112" s="53"/>
    </row>
    <row r="113" spans="1:16" x14ac:dyDescent="0.3">
      <c r="A113" s="1">
        <v>4.58</v>
      </c>
      <c r="B113" s="32"/>
      <c r="C113" s="20" t="s">
        <v>1</v>
      </c>
      <c r="D113" s="19" t="s">
        <v>1</v>
      </c>
      <c r="E113" s="85"/>
      <c r="F113" s="86"/>
      <c r="G113" s="86"/>
      <c r="H113" s="21"/>
      <c r="I113" s="21" t="b">
        <f t="shared" si="2"/>
        <v>1</v>
      </c>
      <c r="K113" s="53"/>
    </row>
    <row r="114" spans="1:16" x14ac:dyDescent="0.3">
      <c r="A114" s="1">
        <v>4.59</v>
      </c>
      <c r="B114" s="32"/>
      <c r="C114" s="20" t="s">
        <v>1</v>
      </c>
      <c r="D114" s="19" t="s">
        <v>1</v>
      </c>
      <c r="E114" s="85"/>
      <c r="F114" s="86"/>
      <c r="G114" s="86"/>
      <c r="H114" s="21"/>
      <c r="I114" s="21" t="b">
        <f t="shared" si="2"/>
        <v>1</v>
      </c>
      <c r="K114" s="53"/>
    </row>
    <row r="115" spans="1:16" x14ac:dyDescent="0.3">
      <c r="A115" s="1"/>
      <c r="B115" s="4"/>
      <c r="C115" s="21"/>
      <c r="D115" s="21"/>
      <c r="E115" s="21"/>
      <c r="F115" s="21"/>
      <c r="G115" s="21"/>
      <c r="H115" s="21"/>
      <c r="I115" s="21" t="b">
        <f t="shared" si="2"/>
        <v>1</v>
      </c>
    </row>
    <row r="116" spans="1:16" ht="28.8" x14ac:dyDescent="0.3">
      <c r="A116" s="1"/>
      <c r="B116" s="14" t="s">
        <v>55</v>
      </c>
      <c r="C116" s="4"/>
      <c r="D116" s="29" t="str" cm="1">
        <f t="array" ref="D116">IF(AND(OR(SUMPRODUCT(($C$95:$C$114=$G$93)*(($D$95:$D$114=$D$50)+($D$95:$D$114=$E$50)))&gt;0,SUMPRODUCT(($C$95:$C$114=$D$93)*(($D$95:$D$114=$D$50)+($D$95:$D$114=$E$50)))&gt;0), SUMPRODUCT(($C$95:$C$114=$F$93)*($D$95:$D$114=$D$50))=0),"Ja","Nein")</f>
        <v>Nein</v>
      </c>
      <c r="E116" s="93" t="s">
        <v>222</v>
      </c>
      <c r="F116" s="93"/>
      <c r="G116" s="93"/>
      <c r="H116" s="21"/>
      <c r="I116" s="21" t="b">
        <f t="shared" si="2"/>
        <v>1</v>
      </c>
    </row>
    <row r="117" spans="1:16" x14ac:dyDescent="0.3">
      <c r="A117" s="1"/>
      <c r="B117" s="4"/>
      <c r="C117" s="4"/>
      <c r="H117" s="21"/>
      <c r="I117" s="21" t="b">
        <f t="shared" si="2"/>
        <v>1</v>
      </c>
    </row>
    <row r="118" spans="1:16" ht="25.2" customHeight="1" x14ac:dyDescent="0.3">
      <c r="A118" s="7" t="s">
        <v>284</v>
      </c>
      <c r="B118" s="8" t="s">
        <v>146</v>
      </c>
      <c r="F118" s="12"/>
      <c r="H118" s="21"/>
      <c r="I118" s="21" t="b">
        <f t="shared" si="2"/>
        <v>1</v>
      </c>
    </row>
    <row r="119" spans="1:16" ht="46.2" customHeight="1" x14ac:dyDescent="0.3">
      <c r="B119" s="34" t="s">
        <v>173</v>
      </c>
      <c r="C119" s="35" t="s">
        <v>171</v>
      </c>
      <c r="D119" s="35" t="s">
        <v>83</v>
      </c>
      <c r="E119" s="35" t="s">
        <v>84</v>
      </c>
      <c r="F119" s="35" t="s">
        <v>32</v>
      </c>
      <c r="G119" s="36" t="s">
        <v>53</v>
      </c>
      <c r="H119" s="21"/>
      <c r="I119" s="21" t="b">
        <f t="shared" si="2"/>
        <v>1</v>
      </c>
      <c r="J119" s="64"/>
      <c r="K119" s="64"/>
      <c r="L119" s="64"/>
      <c r="M119" s="64"/>
      <c r="N119" s="64"/>
      <c r="O119" s="64"/>
      <c r="P119" s="64"/>
    </row>
    <row r="120" spans="1:16" ht="27.6" x14ac:dyDescent="0.3">
      <c r="A120" s="1">
        <v>5.01</v>
      </c>
      <c r="B120" s="32" t="s">
        <v>193</v>
      </c>
      <c r="C120" s="19" t="s">
        <v>35</v>
      </c>
      <c r="D120" s="19" t="s">
        <v>35</v>
      </c>
      <c r="E120" s="19" t="s">
        <v>35</v>
      </c>
      <c r="F120" s="25" t="str" cm="1">
        <f t="array" ref="F120">IF(OR($C120="N/A",$D120="N/A",$E120="N/A"),"",(((100/4)*VLOOKUP($C120,$C$161:$F$165,4,FALSE))/100)*VLOOKUP($D120,$D$161:F$165,3,FALSE)*VLOOKUP($E120,$E$161:F$165,2,FALSE) &amp; " (" &amp; INDEX($C$167:$F$170,5-MAX(1,ROUND((((100/4)*VLOOKUP($C120,$C$161:$F$165,4,FALSE))/100)*VLOOKUP($E120,$E$161:$F$165,2,FALSE),0)),VLOOKUP($D120,$D$161:$F$165,3,FALSE)) &amp;")")</f>
        <v/>
      </c>
      <c r="G120" s="50"/>
      <c r="H120" s="21"/>
      <c r="I120" s="21" t="b">
        <f t="shared" si="2"/>
        <v>1</v>
      </c>
      <c r="J120" s="26"/>
      <c r="K120" s="53"/>
      <c r="L120" s="27" t="str" cm="1">
        <f t="array" ref="L120">IF(OR($C120="N/A",$D120="N/A",$E120="N/A"),"",INDEX($C$167:$F$170,5-MAX(1,ROUND((((100/4)*VLOOKUP($C120,$C$161:$F$165,4,FALSE))/100)*VLOOKUP($E120,$E$161:$F$165,2,FALSE),0)),VLOOKUP($D120,$D$161:$F$165,3,FALSE)))</f>
        <v/>
      </c>
    </row>
    <row r="121" spans="1:16" ht="27.6" x14ac:dyDescent="0.3">
      <c r="A121" s="1">
        <v>5.0199999999999996</v>
      </c>
      <c r="B121" s="32" t="s">
        <v>194</v>
      </c>
      <c r="C121" s="19" t="s">
        <v>35</v>
      </c>
      <c r="D121" s="19" t="s">
        <v>35</v>
      </c>
      <c r="E121" s="19" t="s">
        <v>35</v>
      </c>
      <c r="F121" s="25" t="str" cm="1">
        <f t="array" ref="F121">IF(OR($C121="N/A",$D121="N/A",$E121="N/A"),"",(((100/4)*VLOOKUP($C121,$C$161:$F$165,4,FALSE))/100)*VLOOKUP($D121,$D$161:F$165,3,FALSE)*VLOOKUP($E121,$E$161:F$165,2,FALSE) &amp; " (" &amp; INDEX($C$167:$F$170,5-MAX(1,ROUND((((100/4)*VLOOKUP($C121,$C$161:$F$165,4,FALSE))/100)*VLOOKUP($E121,$E$161:$F$165,2,FALSE),0)),VLOOKUP($D121,$D$161:$F$165,3,FALSE)) &amp;")")</f>
        <v/>
      </c>
      <c r="G121" s="50"/>
      <c r="H121" s="21"/>
      <c r="I121" s="21" t="b">
        <f t="shared" si="2"/>
        <v>1</v>
      </c>
      <c r="J121" s="1"/>
      <c r="K121" s="53"/>
    </row>
    <row r="122" spans="1:16" ht="27.6" x14ac:dyDescent="0.3">
      <c r="A122" s="1">
        <v>5.03</v>
      </c>
      <c r="B122" s="32" t="s">
        <v>196</v>
      </c>
      <c r="C122" s="19" t="s">
        <v>35</v>
      </c>
      <c r="D122" s="19" t="s">
        <v>35</v>
      </c>
      <c r="E122" s="19" t="s">
        <v>35</v>
      </c>
      <c r="F122" s="25" t="str" cm="1">
        <f t="array" ref="F122">IF(OR($C122="N/A",$D122="N/A",$E122="N/A"),"",(((100/4)*VLOOKUP($C122,$C$161:$F$165,4,FALSE))/100)*VLOOKUP($D122,$D$161:F$165,3,FALSE)*VLOOKUP($E122,$E$161:F$165,2,FALSE) &amp; " (" &amp; INDEX($C$167:$F$170,5-MAX(1,ROUND((((100/4)*VLOOKUP($C122,$C$161:$F$165,4,FALSE))/100)*VLOOKUP($E122,$E$161:$F$165,2,FALSE),0)),VLOOKUP($D122,$D$161:$F$165,3,FALSE)) &amp;")")</f>
        <v/>
      </c>
      <c r="G122" s="50"/>
      <c r="H122" s="21"/>
      <c r="I122" s="21" t="b">
        <f t="shared" si="2"/>
        <v>1</v>
      </c>
      <c r="J122" s="1"/>
      <c r="K122" s="53"/>
    </row>
    <row r="123" spans="1:16" ht="41.4" x14ac:dyDescent="0.3">
      <c r="A123" s="1">
        <v>5.04</v>
      </c>
      <c r="B123" s="32" t="s">
        <v>197</v>
      </c>
      <c r="C123" s="19" t="s">
        <v>35</v>
      </c>
      <c r="D123" s="19" t="s">
        <v>35</v>
      </c>
      <c r="E123" s="19" t="s">
        <v>35</v>
      </c>
      <c r="F123" s="25" t="str" cm="1">
        <f t="array" ref="F123">IF(OR($C123="N/A",$D123="N/A",$E123="N/A"),"",(((100/4)*VLOOKUP($C123,$C$161:$F$165,4,FALSE))/100)*VLOOKUP($D123,$D$161:F$165,3,FALSE)*VLOOKUP($E123,$E$161:F$165,2,FALSE) &amp; " (" &amp; INDEX($C$167:$F$170,5-MAX(1,ROUND((((100/4)*VLOOKUP($C123,$C$161:$F$165,4,FALSE))/100)*VLOOKUP($E123,$E$161:$F$165,2,FALSE),0)),VLOOKUP($D123,$D$161:$F$165,3,FALSE)) &amp;")")</f>
        <v/>
      </c>
      <c r="G123" s="50"/>
      <c r="H123" s="21"/>
      <c r="I123" s="21" t="b">
        <f t="shared" si="2"/>
        <v>1</v>
      </c>
      <c r="J123" s="1"/>
      <c r="K123" s="53"/>
    </row>
    <row r="124" spans="1:16" ht="27.6" x14ac:dyDescent="0.3">
      <c r="A124" s="1">
        <v>5.05</v>
      </c>
      <c r="B124" s="32" t="s">
        <v>205</v>
      </c>
      <c r="C124" s="19" t="s">
        <v>35</v>
      </c>
      <c r="D124" s="19" t="s">
        <v>35</v>
      </c>
      <c r="E124" s="19" t="s">
        <v>35</v>
      </c>
      <c r="F124" s="25" t="str" cm="1">
        <f t="array" ref="F124">IF(OR($C124="N/A",$D124="N/A",$E124="N/A"),"",(((100/4)*VLOOKUP($C124,$C$161:$F$165,4,FALSE))/100)*VLOOKUP($D124,$D$161:F$165,3,FALSE)*VLOOKUP($E124,$E$161:F$165,2,FALSE) &amp; " (" &amp; INDEX($C$167:$F$170,5-MAX(1,ROUND((((100/4)*VLOOKUP($C124,$C$161:$F$165,4,FALSE))/100)*VLOOKUP($E124,$E$161:$F$165,2,FALSE),0)),VLOOKUP($D124,$D$161:$F$165,3,FALSE)) &amp;")")</f>
        <v/>
      </c>
      <c r="G124" s="50"/>
      <c r="H124" s="21"/>
      <c r="I124" s="21" t="b">
        <f t="shared" si="2"/>
        <v>1</v>
      </c>
      <c r="J124" s="1"/>
      <c r="K124" s="53"/>
    </row>
    <row r="125" spans="1:16" ht="41.4" x14ac:dyDescent="0.3">
      <c r="A125" s="1">
        <v>5.0599999999999996</v>
      </c>
      <c r="B125" s="32" t="s">
        <v>200</v>
      </c>
      <c r="C125" s="19" t="s">
        <v>35</v>
      </c>
      <c r="D125" s="19" t="s">
        <v>35</v>
      </c>
      <c r="E125" s="19" t="s">
        <v>35</v>
      </c>
      <c r="F125" s="25" t="str" cm="1">
        <f t="array" ref="F125">IF(OR($C125="N/A",$D125="N/A",$E125="N/A"),"",(((100/4)*VLOOKUP($C125,$C$161:$F$165,4,FALSE))/100)*VLOOKUP($D125,$D$161:F$165,3,FALSE)*VLOOKUP($E125,$E$161:F$165,2,FALSE) &amp; " (" &amp; INDEX($C$167:$F$170,5-MAX(1,ROUND((((100/4)*VLOOKUP($C125,$C$161:$F$165,4,FALSE))/100)*VLOOKUP($E125,$E$161:$F$165,2,FALSE),0)),VLOOKUP($D125,$D$161:$F$165,3,FALSE)) &amp;")")</f>
        <v/>
      </c>
      <c r="G125" s="50"/>
      <c r="H125" s="21"/>
      <c r="I125" s="21" t="b">
        <f t="shared" si="2"/>
        <v>1</v>
      </c>
      <c r="J125" s="1"/>
      <c r="K125" s="53"/>
    </row>
    <row r="126" spans="1:16" ht="27.6" x14ac:dyDescent="0.3">
      <c r="A126" s="1">
        <v>5.07</v>
      </c>
      <c r="B126" s="32" t="s">
        <v>201</v>
      </c>
      <c r="C126" s="19" t="s">
        <v>35</v>
      </c>
      <c r="D126" s="19" t="s">
        <v>35</v>
      </c>
      <c r="E126" s="19" t="s">
        <v>35</v>
      </c>
      <c r="F126" s="25" t="str" cm="1">
        <f t="array" ref="F126">IF(OR($C126="N/A",$D126="N/A",$E126="N/A"),"",(((100/4)*VLOOKUP($C126,$C$161:$F$165,4,FALSE))/100)*VLOOKUP($D126,$D$161:F$165,3,FALSE)*VLOOKUP($E126,$E$161:F$165,2,FALSE) &amp; " (" &amp; INDEX($C$167:$F$170,5-MAX(1,ROUND((((100/4)*VLOOKUP($C126,$C$161:$F$165,4,FALSE))/100)*VLOOKUP($E126,$E$161:$F$165,2,FALSE),0)),VLOOKUP($D126,$D$161:$F$165,3,FALSE)) &amp;")")</f>
        <v/>
      </c>
      <c r="G126" s="50"/>
      <c r="H126" s="21"/>
      <c r="I126" s="21" t="b">
        <f t="shared" ref="I126:I160" si="3">NOT($H$47)</f>
        <v>1</v>
      </c>
      <c r="J126" s="1"/>
      <c r="K126" s="53"/>
    </row>
    <row r="127" spans="1:16" ht="27.6" x14ac:dyDescent="0.3">
      <c r="A127" s="1">
        <v>5.08</v>
      </c>
      <c r="B127" s="32" t="s">
        <v>206</v>
      </c>
      <c r="C127" s="19" t="s">
        <v>35</v>
      </c>
      <c r="D127" s="19" t="s">
        <v>35</v>
      </c>
      <c r="E127" s="19" t="s">
        <v>35</v>
      </c>
      <c r="F127" s="25" t="str" cm="1">
        <f t="array" ref="F127">IF(OR($C127="N/A",$D127="N/A",$E127="N/A"),"",(((100/4)*VLOOKUP($C127,$C$161:$F$165,4,FALSE))/100)*VLOOKUP($D127,$D$161:F$165,3,FALSE)*VLOOKUP($E127,$E$161:F$165,2,FALSE) &amp; " (" &amp; INDEX($C$167:$F$170,5-MAX(1,ROUND((((100/4)*VLOOKUP($C127,$C$161:$F$165,4,FALSE))/100)*VLOOKUP($E127,$E$161:$F$165,2,FALSE),0)),VLOOKUP($D127,$D$161:$F$165,3,FALSE)) &amp;")")</f>
        <v/>
      </c>
      <c r="G127" s="50"/>
      <c r="H127" s="21"/>
      <c r="I127" s="21" t="b">
        <f t="shared" si="3"/>
        <v>1</v>
      </c>
      <c r="J127" s="1"/>
      <c r="K127" s="53"/>
    </row>
    <row r="128" spans="1:16" ht="41.4" x14ac:dyDescent="0.3">
      <c r="A128" s="1">
        <v>5.09</v>
      </c>
      <c r="B128" s="42" t="s">
        <v>204</v>
      </c>
      <c r="C128" s="19" t="s">
        <v>35</v>
      </c>
      <c r="D128" s="19" t="s">
        <v>35</v>
      </c>
      <c r="E128" s="19" t="s">
        <v>35</v>
      </c>
      <c r="F128" s="25" t="str" cm="1">
        <f t="array" ref="F128">IF(OR($C128="N/A",$D128="N/A",$E128="N/A"),"",(((100/4)*VLOOKUP($C128,$C$161:$F$165,4,FALSE))/100)*VLOOKUP($D128,$D$161:F$165,3,FALSE)*VLOOKUP($E128,$E$161:F$165,2,FALSE) &amp; " (" &amp; INDEX($C$167:$F$170,5-MAX(1,ROUND((((100/4)*VLOOKUP($C128,$C$161:$F$165,4,FALSE))/100)*VLOOKUP($E128,$E$161:$F$165,2,FALSE),0)),VLOOKUP($D128,$D$161:$F$165,3,FALSE)) &amp;")")</f>
        <v/>
      </c>
      <c r="G128" s="50"/>
      <c r="H128" s="21"/>
      <c r="I128" s="21" t="b">
        <f t="shared" si="3"/>
        <v>1</v>
      </c>
      <c r="J128" s="1"/>
      <c r="K128" s="53"/>
    </row>
    <row r="129" spans="1:11" ht="27.6" x14ac:dyDescent="0.3">
      <c r="A129" s="1" t="s">
        <v>283</v>
      </c>
      <c r="B129" s="42" t="s">
        <v>202</v>
      </c>
      <c r="C129" s="19" t="s">
        <v>35</v>
      </c>
      <c r="D129" s="19" t="s">
        <v>35</v>
      </c>
      <c r="E129" s="19" t="s">
        <v>35</v>
      </c>
      <c r="F129" s="25" t="str" cm="1">
        <f t="array" ref="F129">IF(OR($C129="N/A",$D129="N/A",$E129="N/A"),"",(((100/4)*VLOOKUP($C129,$C$161:$F$165,4,FALSE))/100)*VLOOKUP($D129,$D$161:F$165,3,FALSE)*VLOOKUP($E129,$E$161:F$165,2,FALSE) &amp; " (" &amp; INDEX($C$167:$F$170,5-MAX(1,ROUND((((100/4)*VLOOKUP($C129,$C$161:$F$165,4,FALSE))/100)*VLOOKUP($E129,$E$161:$F$165,2,FALSE),0)),VLOOKUP($D129,$D$161:$F$165,3,FALSE)) &amp;")")</f>
        <v/>
      </c>
      <c r="G129" s="50"/>
      <c r="H129" s="21"/>
      <c r="I129" s="21" t="b">
        <f t="shared" si="3"/>
        <v>1</v>
      </c>
      <c r="J129" s="1"/>
      <c r="K129" s="53"/>
    </row>
    <row r="130" spans="1:11" ht="27.6" x14ac:dyDescent="0.3">
      <c r="A130" s="1">
        <v>5.1100000000000003</v>
      </c>
      <c r="B130" s="42" t="s">
        <v>203</v>
      </c>
      <c r="C130" s="19" t="s">
        <v>35</v>
      </c>
      <c r="D130" s="19" t="s">
        <v>35</v>
      </c>
      <c r="E130" s="19" t="s">
        <v>35</v>
      </c>
      <c r="F130" s="25" t="str" cm="1">
        <f t="array" ref="F130">IF(OR($C130="N/A",$D130="N/A",$E130="N/A"),"",(((100/4)*VLOOKUP($C130,$C$161:$F$165,4,FALSE))/100)*VLOOKUP($D130,$D$161:F$165,3,FALSE)*VLOOKUP($E130,$E$161:F$165,2,FALSE) &amp; " (" &amp; INDEX($C$167:$F$170,5-MAX(1,ROUND((((100/4)*VLOOKUP($C130,$C$161:$F$165,4,FALSE))/100)*VLOOKUP($E130,$E$161:$F$165,2,FALSE),0)),VLOOKUP($D130,$D$161:$F$165,3,FALSE)) &amp;")")</f>
        <v/>
      </c>
      <c r="G130" s="50"/>
      <c r="H130" s="21"/>
      <c r="I130" s="21" t="b">
        <f t="shared" si="3"/>
        <v>1</v>
      </c>
      <c r="J130" s="1"/>
      <c r="K130" s="53"/>
    </row>
    <row r="131" spans="1:11" ht="27.6" x14ac:dyDescent="0.3">
      <c r="A131" s="1">
        <v>5.12</v>
      </c>
      <c r="B131" s="42" t="s">
        <v>198</v>
      </c>
      <c r="C131" s="19" t="s">
        <v>35</v>
      </c>
      <c r="D131" s="19" t="s">
        <v>35</v>
      </c>
      <c r="E131" s="19" t="s">
        <v>35</v>
      </c>
      <c r="F131" s="25" t="str" cm="1">
        <f t="array" ref="F131">IF(OR($C131="N/A",$D131="N/A",$E131="N/A"),"",(((100/4)*VLOOKUP($C131,$C$161:$F$165,4,FALSE))/100)*VLOOKUP($D131,$D$161:F$165,3,FALSE)*VLOOKUP($E131,$E$161:F$165,2,FALSE) &amp; " (" &amp; INDEX($C$167:$F$170,5-MAX(1,ROUND((((100/4)*VLOOKUP($C131,$C$161:$F$165,4,FALSE))/100)*VLOOKUP($E131,$E$161:$F$165,2,FALSE),0)),VLOOKUP($D131,$D$161:$F$165,3,FALSE)) &amp;")")</f>
        <v/>
      </c>
      <c r="G131" s="50"/>
      <c r="H131" s="21"/>
      <c r="I131" s="21" t="b">
        <f t="shared" si="3"/>
        <v>1</v>
      </c>
      <c r="J131" s="1"/>
      <c r="K131" s="53"/>
    </row>
    <row r="132" spans="1:11" ht="27.6" x14ac:dyDescent="0.3">
      <c r="A132" s="1">
        <v>5.13</v>
      </c>
      <c r="B132" s="42" t="s">
        <v>199</v>
      </c>
      <c r="C132" s="19" t="s">
        <v>35</v>
      </c>
      <c r="D132" s="19" t="s">
        <v>35</v>
      </c>
      <c r="E132" s="19" t="s">
        <v>35</v>
      </c>
      <c r="F132" s="25" t="str" cm="1">
        <f t="array" ref="F132">IF(OR($C132="N/A",$D132="N/A",$E132="N/A"),"",(((100/4)*VLOOKUP($C132,$C$161:$F$165,4,FALSE))/100)*VLOOKUP($D132,$D$161:F$165,3,FALSE)*VLOOKUP($E132,$E$161:F$165,2,FALSE) &amp; " (" &amp; INDEX($C$167:$F$170,5-MAX(1,ROUND((((100/4)*VLOOKUP($C132,$C$161:$F$165,4,FALSE))/100)*VLOOKUP($E132,$E$161:$F$165,2,FALSE),0)),VLOOKUP($D132,$D$161:$F$165,3,FALSE)) &amp;")")</f>
        <v/>
      </c>
      <c r="G132" s="50"/>
      <c r="H132" s="21"/>
      <c r="I132" s="21" t="b">
        <f t="shared" si="3"/>
        <v>1</v>
      </c>
      <c r="J132" s="1"/>
      <c r="K132" s="53"/>
    </row>
    <row r="133" spans="1:11" ht="27.6" x14ac:dyDescent="0.3">
      <c r="A133" s="1">
        <v>5.14</v>
      </c>
      <c r="B133" s="42" t="s">
        <v>211</v>
      </c>
      <c r="C133" s="19" t="s">
        <v>35</v>
      </c>
      <c r="D133" s="19" t="s">
        <v>35</v>
      </c>
      <c r="E133" s="19" t="s">
        <v>35</v>
      </c>
      <c r="F133" s="25" t="str" cm="1">
        <f t="array" ref="F133">IF(OR($C133="N/A",$D133="N/A",$E133="N/A"),"",(((100/4)*VLOOKUP($C133,$C$161:$F$165,4,FALSE))/100)*VLOOKUP($D133,$D$161:F$165,3,FALSE)*VLOOKUP($E133,$E$161:F$165,2,FALSE) &amp; " (" &amp; INDEX($C$167:$F$170,5-MAX(1,ROUND((((100/4)*VLOOKUP($C133,$C$161:$F$165,4,FALSE))/100)*VLOOKUP($E133,$E$161:$F$165,2,FALSE),0)),VLOOKUP($D133,$D$161:$F$165,3,FALSE)) &amp;")")</f>
        <v/>
      </c>
      <c r="G133" s="50"/>
      <c r="H133" s="21"/>
      <c r="I133" s="21" t="b">
        <f t="shared" si="3"/>
        <v>1</v>
      </c>
      <c r="J133" s="1"/>
      <c r="K133" s="53"/>
    </row>
    <row r="134" spans="1:11" x14ac:dyDescent="0.3">
      <c r="A134" s="1">
        <v>5.15</v>
      </c>
      <c r="B134" s="42" t="s">
        <v>209</v>
      </c>
      <c r="C134" s="19" t="s">
        <v>35</v>
      </c>
      <c r="D134" s="19" t="s">
        <v>35</v>
      </c>
      <c r="E134" s="19" t="s">
        <v>35</v>
      </c>
      <c r="F134" s="25" t="str" cm="1">
        <f t="array" ref="F134">IF(OR($C134="N/A",$D134="N/A",$E134="N/A"),"",(((100/4)*VLOOKUP($C134,$C$161:$F$165,4,FALSE))/100)*VLOOKUP($D134,$D$161:F$165,3,FALSE)*VLOOKUP($E134,$E$161:F$165,2,FALSE) &amp; " (" &amp; INDEX($C$167:$F$170,5-MAX(1,ROUND((((100/4)*VLOOKUP($C134,$C$161:$F$165,4,FALSE))/100)*VLOOKUP($E134,$E$161:$F$165,2,FALSE),0)),VLOOKUP($D134,$D$161:$F$165,3,FALSE)) &amp;")")</f>
        <v/>
      </c>
      <c r="G134" s="50"/>
      <c r="H134" s="21"/>
      <c r="I134" s="21" t="b">
        <f t="shared" si="3"/>
        <v>1</v>
      </c>
      <c r="J134" s="1"/>
      <c r="K134" s="53"/>
    </row>
    <row r="135" spans="1:11" x14ac:dyDescent="0.3">
      <c r="A135" s="1">
        <v>5.16</v>
      </c>
      <c r="B135" s="42" t="s">
        <v>210</v>
      </c>
      <c r="C135" s="19" t="s">
        <v>35</v>
      </c>
      <c r="D135" s="19" t="s">
        <v>35</v>
      </c>
      <c r="E135" s="19" t="s">
        <v>35</v>
      </c>
      <c r="F135" s="25" t="str" cm="1">
        <f t="array" ref="F135">IF(OR($C135="N/A",$D135="N/A",$E135="N/A"),"",(((100/4)*VLOOKUP($C135,$C$161:$F$165,4,FALSE))/100)*VLOOKUP($D135,$D$161:F$165,3,FALSE)*VLOOKUP($E135,$E$161:F$165,2,FALSE) &amp; " (" &amp; INDEX($C$167:$F$170,5-MAX(1,ROUND((((100/4)*VLOOKUP($C135,$C$161:$F$165,4,FALSE))/100)*VLOOKUP($E135,$E$161:$F$165,2,FALSE),0)),VLOOKUP($D135,$D$161:$F$165,3,FALSE)) &amp;")")</f>
        <v/>
      </c>
      <c r="G135" s="50"/>
      <c r="H135" s="21"/>
      <c r="I135" s="21" t="b">
        <f t="shared" si="3"/>
        <v>1</v>
      </c>
      <c r="J135" s="1"/>
      <c r="K135" s="53"/>
    </row>
    <row r="136" spans="1:11" ht="27.6" x14ac:dyDescent="0.3">
      <c r="A136" s="1">
        <v>5.17</v>
      </c>
      <c r="B136" s="42" t="s">
        <v>207</v>
      </c>
      <c r="C136" s="19" t="s">
        <v>35</v>
      </c>
      <c r="D136" s="19" t="s">
        <v>35</v>
      </c>
      <c r="E136" s="19" t="s">
        <v>35</v>
      </c>
      <c r="F136" s="25" t="str" cm="1">
        <f t="array" ref="F136">IF(OR($C136="N/A",$D136="N/A",$E136="N/A"),"",(((100/4)*VLOOKUP($C136,$C$161:$F$165,4,FALSE))/100)*VLOOKUP($D136,$D$161:F$165,3,FALSE)*VLOOKUP($E136,$E$161:F$165,2,FALSE) &amp; " (" &amp; INDEX($C$167:$F$170,5-MAX(1,ROUND((((100/4)*VLOOKUP($C136,$C$161:$F$165,4,FALSE))/100)*VLOOKUP($E136,$E$161:$F$165,2,FALSE),0)),VLOOKUP($D136,$D$161:$F$165,3,FALSE)) &amp;")")</f>
        <v/>
      </c>
      <c r="G136" s="50"/>
      <c r="H136" s="21"/>
      <c r="I136" s="21" t="b">
        <f t="shared" si="3"/>
        <v>1</v>
      </c>
      <c r="J136" s="1"/>
      <c r="K136" s="53"/>
    </row>
    <row r="137" spans="1:11" ht="27.6" x14ac:dyDescent="0.3">
      <c r="A137" s="1">
        <v>5.18</v>
      </c>
      <c r="B137" s="42" t="s">
        <v>208</v>
      </c>
      <c r="C137" s="19" t="s">
        <v>35</v>
      </c>
      <c r="D137" s="19" t="s">
        <v>35</v>
      </c>
      <c r="E137" s="19" t="s">
        <v>35</v>
      </c>
      <c r="F137" s="25" t="str" cm="1">
        <f t="array" ref="F137">IF(OR($C137="N/A",$D137="N/A",$E137="N/A"),"",(((100/4)*VLOOKUP($C137,$C$161:$F$165,4,FALSE))/100)*VLOOKUP($D137,$D$161:F$165,3,FALSE)*VLOOKUP($E137,$E$161:F$165,2,FALSE) &amp; " (" &amp; INDEX($C$167:$F$170,5-MAX(1,ROUND((((100/4)*VLOOKUP($C137,$C$161:$F$165,4,FALSE))/100)*VLOOKUP($E137,$E$161:$F$165,2,FALSE),0)),VLOOKUP($D137,$D$161:$F$165,3,FALSE)) &amp;")")</f>
        <v/>
      </c>
      <c r="G137" s="50"/>
      <c r="H137" s="21"/>
      <c r="I137" s="21" t="b">
        <f t="shared" si="3"/>
        <v>1</v>
      </c>
      <c r="J137" s="1"/>
      <c r="K137" s="53"/>
    </row>
    <row r="138" spans="1:11" ht="41.4" x14ac:dyDescent="0.3">
      <c r="A138" s="1">
        <v>5.19</v>
      </c>
      <c r="B138" s="42" t="s">
        <v>195</v>
      </c>
      <c r="C138" s="19" t="s">
        <v>35</v>
      </c>
      <c r="D138" s="19" t="s">
        <v>35</v>
      </c>
      <c r="E138" s="19" t="s">
        <v>35</v>
      </c>
      <c r="F138" s="25" t="str" cm="1">
        <f t="array" ref="F138">IF(OR($C138="N/A",$D138="N/A",$E138="N/A"),"",(((100/4)*VLOOKUP($C138,$C$161:$F$165,4,FALSE))/100)*VLOOKUP($D138,$D$161:F$165,3,FALSE)*VLOOKUP($E138,$E$161:F$165,2,FALSE) &amp; " (" &amp; INDEX($C$167:$F$170,5-MAX(1,ROUND((((100/4)*VLOOKUP($C138,$C$161:$F$165,4,FALSE))/100)*VLOOKUP($E138,$E$161:$F$165,2,FALSE),0)),VLOOKUP($D138,$D$161:$F$165,3,FALSE)) &amp;")")</f>
        <v/>
      </c>
      <c r="G138" s="50"/>
      <c r="H138" s="21"/>
      <c r="I138" s="21" t="b">
        <f t="shared" si="3"/>
        <v>1</v>
      </c>
      <c r="J138" s="1"/>
      <c r="K138" s="53"/>
    </row>
    <row r="139" spans="1:11" ht="27.6" x14ac:dyDescent="0.3">
      <c r="A139" s="1" t="s">
        <v>285</v>
      </c>
      <c r="B139" s="42" t="s">
        <v>215</v>
      </c>
      <c r="C139" s="19" t="s">
        <v>35</v>
      </c>
      <c r="D139" s="19" t="s">
        <v>35</v>
      </c>
      <c r="E139" s="19" t="s">
        <v>35</v>
      </c>
      <c r="F139" s="25" t="str" cm="1">
        <f t="array" ref="F139">IF(OR($C139="N/A",$D139="N/A",$E139="N/A"),"",(((100/4)*VLOOKUP($C139,$C$161:$F$165,4,FALSE))/100)*VLOOKUP($D139,$D$161:F$165,3,FALSE)*VLOOKUP($E139,$E$161:F$165,2,FALSE) &amp; " (" &amp; INDEX($C$167:$F$170,5-MAX(1,ROUND((((100/4)*VLOOKUP($C139,$C$161:$F$165,4,FALSE))/100)*VLOOKUP($E139,$E$161:$F$165,2,FALSE),0)),VLOOKUP($D139,$D$161:$F$165,3,FALSE)) &amp;")")</f>
        <v/>
      </c>
      <c r="G139" s="50"/>
      <c r="H139" s="21"/>
      <c r="I139" s="21" t="b">
        <f t="shared" si="3"/>
        <v>1</v>
      </c>
      <c r="J139" s="1"/>
      <c r="K139" s="53"/>
    </row>
    <row r="140" spans="1:11" ht="27.6" x14ac:dyDescent="0.3">
      <c r="A140" s="1">
        <v>5.21</v>
      </c>
      <c r="B140" s="42" t="s">
        <v>214</v>
      </c>
      <c r="C140" s="19" t="s">
        <v>35</v>
      </c>
      <c r="D140" s="19" t="s">
        <v>35</v>
      </c>
      <c r="E140" s="19" t="s">
        <v>35</v>
      </c>
      <c r="F140" s="25" t="str" cm="1">
        <f t="array" ref="F140">IF(OR($C140="N/A",$D140="N/A",$E140="N/A"),"",(((100/4)*VLOOKUP($C140,$C$161:$F$165,4,FALSE))/100)*VLOOKUP($D140,$D$161:F$165,3,FALSE)*VLOOKUP($E140,$E$161:F$165,2,FALSE) &amp; " (" &amp; INDEX($C$167:$F$170,5-MAX(1,ROUND((((100/4)*VLOOKUP($C140,$C$161:$F$165,4,FALSE))/100)*VLOOKUP($E140,$E$161:$F$165,2,FALSE),0)),VLOOKUP($D140,$D$161:$F$165,3,FALSE)) &amp;")")</f>
        <v/>
      </c>
      <c r="G140" s="50"/>
      <c r="H140" s="21"/>
      <c r="I140" s="21" t="b">
        <f t="shared" si="3"/>
        <v>1</v>
      </c>
      <c r="J140" s="1"/>
      <c r="K140" s="53"/>
    </row>
    <row r="141" spans="1:11" ht="27.6" x14ac:dyDescent="0.3">
      <c r="A141" s="1">
        <v>5.22</v>
      </c>
      <c r="B141" s="42" t="s">
        <v>213</v>
      </c>
      <c r="C141" s="19" t="s">
        <v>35</v>
      </c>
      <c r="D141" s="19" t="s">
        <v>35</v>
      </c>
      <c r="E141" s="19" t="s">
        <v>35</v>
      </c>
      <c r="F141" s="25" t="str" cm="1">
        <f t="array" ref="F141">IF(OR($C141="N/A",$D141="N/A",$E141="N/A"),"",(((100/4)*VLOOKUP($C141,$C$161:$F$165,4,FALSE))/100)*VLOOKUP($D141,$D$161:F$165,3,FALSE)*VLOOKUP($E141,$E$161:F$165,2,FALSE) &amp; " (" &amp; INDEX($C$167:$F$170,5-MAX(1,ROUND((((100/4)*VLOOKUP($C141,$C$161:$F$165,4,FALSE))/100)*VLOOKUP($E141,$E$161:$F$165,2,FALSE),0)),VLOOKUP($D141,$D$161:$F$165,3,FALSE)) &amp;")")</f>
        <v/>
      </c>
      <c r="G141" s="50"/>
      <c r="H141" s="21"/>
      <c r="I141" s="21" t="b">
        <f t="shared" si="3"/>
        <v>1</v>
      </c>
      <c r="J141" s="1"/>
      <c r="K141" s="53"/>
    </row>
    <row r="142" spans="1:11" ht="27.6" x14ac:dyDescent="0.3">
      <c r="A142" s="1">
        <v>5.23</v>
      </c>
      <c r="B142" s="42" t="s">
        <v>212</v>
      </c>
      <c r="C142" s="19" t="s">
        <v>35</v>
      </c>
      <c r="D142" s="19" t="s">
        <v>35</v>
      </c>
      <c r="E142" s="19" t="s">
        <v>35</v>
      </c>
      <c r="F142" s="25" t="str" cm="1">
        <f t="array" ref="F142">IF(OR($C142="N/A",$D142="N/A",$E142="N/A"),"",(((100/4)*VLOOKUP($C142,$C$161:$F$165,4,FALSE))/100)*VLOOKUP($D142,$D$161:F$165,3,FALSE)*VLOOKUP($E142,$E$161:F$165,2,FALSE) &amp; " (" &amp; INDEX($C$167:$F$170,5-MAX(1,ROUND((((100/4)*VLOOKUP($C142,$C$161:$F$165,4,FALSE))/100)*VLOOKUP($E142,$E$161:$F$165,2,FALSE),0)),VLOOKUP($D142,$D$161:$F$165,3,FALSE)) &amp;")")</f>
        <v/>
      </c>
      <c r="G142" s="50"/>
      <c r="H142" s="21"/>
      <c r="I142" s="21" t="b">
        <f t="shared" si="3"/>
        <v>1</v>
      </c>
      <c r="J142" s="1"/>
      <c r="K142" s="53"/>
    </row>
    <row r="143" spans="1:11" ht="27.6" x14ac:dyDescent="0.3">
      <c r="A143" s="1">
        <v>5.24</v>
      </c>
      <c r="B143" s="42" t="s">
        <v>216</v>
      </c>
      <c r="C143" s="19" t="s">
        <v>35</v>
      </c>
      <c r="D143" s="19" t="s">
        <v>35</v>
      </c>
      <c r="E143" s="19" t="s">
        <v>35</v>
      </c>
      <c r="F143" s="25" t="str" cm="1">
        <f t="array" ref="F143">IF(OR($C143="N/A",$D143="N/A",$E143="N/A"),"",(((100/4)*VLOOKUP($C143,$C$161:$F$165,4,FALSE))/100)*VLOOKUP($D143,$D$161:F$165,3,FALSE)*VLOOKUP($E143,$E$161:F$165,2,FALSE) &amp; " (" &amp; INDEX($C$167:$F$170,5-MAX(1,ROUND((((100/4)*VLOOKUP($C143,$C$161:$F$165,4,FALSE))/100)*VLOOKUP($E143,$E$161:$F$165,2,FALSE),0)),VLOOKUP($D143,$D$161:$F$165,3,FALSE)) &amp;")")</f>
        <v/>
      </c>
      <c r="G143" s="50"/>
      <c r="H143" s="21"/>
      <c r="I143" s="21" t="b">
        <f t="shared" si="3"/>
        <v>1</v>
      </c>
      <c r="J143" s="1"/>
      <c r="K143" s="53"/>
    </row>
    <row r="144" spans="1:11" ht="27.6" x14ac:dyDescent="0.3">
      <c r="A144" s="1">
        <v>5.25</v>
      </c>
      <c r="B144" s="42" t="s">
        <v>217</v>
      </c>
      <c r="C144" s="19" t="s">
        <v>35</v>
      </c>
      <c r="D144" s="19" t="s">
        <v>35</v>
      </c>
      <c r="E144" s="19" t="s">
        <v>35</v>
      </c>
      <c r="F144" s="25" t="str" cm="1">
        <f t="array" ref="F144">IF(OR($C144="N/A",$D144="N/A",$E144="N/A"),"",(((100/4)*VLOOKUP($C144,$C$161:$F$165,4,FALSE))/100)*VLOOKUP($D144,$D$161:F$165,3,FALSE)*VLOOKUP($E144,$E$161:F$165,2,FALSE) &amp; " (" &amp; INDEX($C$167:$F$170,5-MAX(1,ROUND((((100/4)*VLOOKUP($C144,$C$161:$F$165,4,FALSE))/100)*VLOOKUP($E144,$E$161:$F$165,2,FALSE),0)),VLOOKUP($D144,$D$161:$F$165,3,FALSE)) &amp;")")</f>
        <v/>
      </c>
      <c r="G144" s="50"/>
      <c r="H144" s="21"/>
      <c r="I144" s="21" t="b">
        <f t="shared" si="3"/>
        <v>1</v>
      </c>
      <c r="J144" s="1"/>
      <c r="K144" s="53"/>
    </row>
    <row r="145" spans="1:11" ht="41.4" x14ac:dyDescent="0.3">
      <c r="A145" s="1">
        <v>5.26</v>
      </c>
      <c r="B145" s="42" t="s">
        <v>218</v>
      </c>
      <c r="C145" s="19" t="s">
        <v>35</v>
      </c>
      <c r="D145" s="19" t="s">
        <v>35</v>
      </c>
      <c r="E145" s="19" t="s">
        <v>35</v>
      </c>
      <c r="F145" s="25" t="str" cm="1">
        <f t="array" ref="F145">IF(OR($C145="N/A",$D145="N/A",$E145="N/A"),"",(((100/4)*VLOOKUP($C145,$C$161:$F$165,4,FALSE))/100)*VLOOKUP($D145,$D$161:F$165,3,FALSE)*VLOOKUP($E145,$E$161:F$165,2,FALSE) &amp; " (" &amp; INDEX($C$167:$F$170,5-MAX(1,ROUND((((100/4)*VLOOKUP($C145,$C$161:$F$165,4,FALSE))/100)*VLOOKUP($E145,$E$161:$F$165,2,FALSE),0)),VLOOKUP($D145,$D$161:$F$165,3,FALSE)) &amp;")")</f>
        <v/>
      </c>
      <c r="G145" s="50"/>
      <c r="H145" s="21"/>
      <c r="I145" s="21" t="b">
        <f t="shared" si="3"/>
        <v>1</v>
      </c>
      <c r="J145" s="1"/>
      <c r="K145" s="53"/>
    </row>
    <row r="146" spans="1:11" x14ac:dyDescent="0.3">
      <c r="A146" s="1">
        <v>5.27</v>
      </c>
      <c r="B146" s="42" t="s">
        <v>219</v>
      </c>
      <c r="C146" s="19" t="s">
        <v>35</v>
      </c>
      <c r="D146" s="19" t="s">
        <v>35</v>
      </c>
      <c r="E146" s="19" t="s">
        <v>35</v>
      </c>
      <c r="F146" s="25" t="str" cm="1">
        <f t="array" ref="F146">IF(OR($C146="N/A",$D146="N/A",$E146="N/A"),"",(((100/4)*VLOOKUP($C146,$C$161:$F$165,4,FALSE))/100)*VLOOKUP($D146,$D$161:F$165,3,FALSE)*VLOOKUP($E146,$E$161:F$165,2,FALSE) &amp; " (" &amp; INDEX($C$167:$F$170,5-MAX(1,ROUND((((100/4)*VLOOKUP($C146,$C$161:$F$165,4,FALSE))/100)*VLOOKUP($E146,$E$161:$F$165,2,FALSE),0)),VLOOKUP($D146,$D$161:$F$165,3,FALSE)) &amp;")")</f>
        <v/>
      </c>
      <c r="G146" s="50"/>
      <c r="H146" s="21"/>
      <c r="I146" s="21" t="b">
        <f t="shared" si="3"/>
        <v>1</v>
      </c>
      <c r="J146" s="1"/>
      <c r="K146" s="53"/>
    </row>
    <row r="147" spans="1:11" x14ac:dyDescent="0.3">
      <c r="A147" s="1">
        <v>5.28</v>
      </c>
      <c r="B147" s="42"/>
      <c r="C147" s="19" t="s">
        <v>35</v>
      </c>
      <c r="D147" s="19" t="s">
        <v>35</v>
      </c>
      <c r="E147" s="19" t="s">
        <v>35</v>
      </c>
      <c r="F147" s="25" t="str" cm="1">
        <f t="array" ref="F147">IF(OR($C147="N/A",$D147="N/A",$E147="N/A"),"",(((100/4)*VLOOKUP($C147,$C$161:$F$165,4,FALSE))/100)*VLOOKUP($D147,$D$161:F$165,3,FALSE)*VLOOKUP($E147,$E$161:F$165,2,FALSE) &amp; " (" &amp; INDEX($C$167:$F$170,5-MAX(1,ROUND((((100/4)*VLOOKUP($C147,$C$161:$F$165,4,FALSE))/100)*VLOOKUP($E147,$E$161:$F$165,2,FALSE),0)),VLOOKUP($D147,$D$161:$F$165,3,FALSE)) &amp;")")</f>
        <v/>
      </c>
      <c r="G147" s="50"/>
      <c r="H147" s="21"/>
      <c r="I147" s="21" t="b">
        <f t="shared" si="3"/>
        <v>1</v>
      </c>
      <c r="J147" s="1"/>
      <c r="K147" s="53"/>
    </row>
    <row r="148" spans="1:11" x14ac:dyDescent="0.3">
      <c r="A148" s="1">
        <v>5.29</v>
      </c>
      <c r="B148" s="42"/>
      <c r="C148" s="19" t="s">
        <v>35</v>
      </c>
      <c r="D148" s="19" t="s">
        <v>35</v>
      </c>
      <c r="E148" s="19" t="s">
        <v>35</v>
      </c>
      <c r="F148" s="25" t="str" cm="1">
        <f t="array" ref="F148">IF(OR($C148="N/A",$D148="N/A",$E148="N/A"),"",(((100/4)*VLOOKUP($C148,$C$161:$F$165,4,FALSE))/100)*VLOOKUP($D148,$D$161:F$165,3,FALSE)*VLOOKUP($E148,$E$161:F$165,2,FALSE) &amp; " (" &amp; INDEX($C$167:$F$170,5-MAX(1,ROUND((((100/4)*VLOOKUP($C148,$C$161:$F$165,4,FALSE))/100)*VLOOKUP($E148,$E$161:$F$165,2,FALSE),0)),VLOOKUP($D148,$D$161:$F$165,3,FALSE)) &amp;")")</f>
        <v/>
      </c>
      <c r="G148" s="50"/>
      <c r="H148" s="21"/>
      <c r="I148" s="21" t="b">
        <f t="shared" si="3"/>
        <v>1</v>
      </c>
      <c r="J148" s="1"/>
      <c r="K148" s="53"/>
    </row>
    <row r="149" spans="1:11" x14ac:dyDescent="0.3">
      <c r="A149" s="1" t="s">
        <v>286</v>
      </c>
      <c r="B149" s="42"/>
      <c r="C149" s="19" t="s">
        <v>35</v>
      </c>
      <c r="D149" s="19" t="s">
        <v>35</v>
      </c>
      <c r="E149" s="19" t="s">
        <v>35</v>
      </c>
      <c r="F149" s="25" t="str" cm="1">
        <f t="array" ref="F149">IF(OR($C149="N/A",$D149="N/A",$E149="N/A"),"",(((100/4)*VLOOKUP($C149,$C$161:$F$165,4,FALSE))/100)*VLOOKUP($D149,$D$161:F$165,3,FALSE)*VLOOKUP($E149,$E$161:F$165,2,FALSE) &amp; " (" &amp; INDEX($C$167:$F$170,5-MAX(1,ROUND((((100/4)*VLOOKUP($C149,$C$161:$F$165,4,FALSE))/100)*VLOOKUP($E149,$E$161:$F$165,2,FALSE),0)),VLOOKUP($D149,$D$161:$F$165,3,FALSE)) &amp;")")</f>
        <v/>
      </c>
      <c r="G149" s="50"/>
      <c r="H149" s="21"/>
      <c r="I149" s="21" t="b">
        <f t="shared" si="3"/>
        <v>1</v>
      </c>
      <c r="J149" s="1"/>
      <c r="K149" s="53"/>
    </row>
    <row r="150" spans="1:11" x14ac:dyDescent="0.3">
      <c r="A150" s="1">
        <v>5.31</v>
      </c>
      <c r="B150" s="42"/>
      <c r="C150" s="19" t="s">
        <v>35</v>
      </c>
      <c r="D150" s="19" t="s">
        <v>35</v>
      </c>
      <c r="E150" s="19" t="s">
        <v>35</v>
      </c>
      <c r="F150" s="25" t="str" cm="1">
        <f t="array" ref="F150">IF(OR($C150="N/A",$D150="N/A",$E150="N/A"),"",(((100/4)*VLOOKUP($C150,$C$161:$F$165,4,FALSE))/100)*VLOOKUP($D150,$D$161:F$165,3,FALSE)*VLOOKUP($E150,$E$161:F$165,2,FALSE) &amp; " (" &amp; INDEX($C$167:$F$170,5-MAX(1,ROUND((((100/4)*VLOOKUP($C150,$C$161:$F$165,4,FALSE))/100)*VLOOKUP($E150,$E$161:$F$165,2,FALSE),0)),VLOOKUP($D150,$D$161:$F$165,3,FALSE)) &amp;")")</f>
        <v/>
      </c>
      <c r="G150" s="50"/>
      <c r="H150" s="21"/>
      <c r="I150" s="21" t="b">
        <f t="shared" si="3"/>
        <v>1</v>
      </c>
      <c r="J150" s="1"/>
      <c r="K150" s="53"/>
    </row>
    <row r="151" spans="1:11" x14ac:dyDescent="0.3">
      <c r="A151" s="1">
        <v>5.32</v>
      </c>
      <c r="B151" s="42"/>
      <c r="C151" s="19" t="s">
        <v>35</v>
      </c>
      <c r="D151" s="19" t="s">
        <v>35</v>
      </c>
      <c r="E151" s="19" t="s">
        <v>35</v>
      </c>
      <c r="F151" s="25" t="str" cm="1">
        <f t="array" ref="F151">IF(OR($C151="N/A",$D151="N/A",$E151="N/A"),"",(((100/4)*VLOOKUP($C151,$C$161:$F$165,4,FALSE))/100)*VLOOKUP($D151,$D$161:F$165,3,FALSE)*VLOOKUP($E151,$E$161:F$165,2,FALSE) &amp; " (" &amp; INDEX($C$167:$F$170,5-MAX(1,ROUND((((100/4)*VLOOKUP($C151,$C$161:$F$165,4,FALSE))/100)*VLOOKUP($E151,$E$161:$F$165,2,FALSE),0)),VLOOKUP($D151,$D$161:$F$165,3,FALSE)) &amp;")")</f>
        <v/>
      </c>
      <c r="G151" s="50"/>
      <c r="H151" s="21"/>
      <c r="I151" s="21" t="b">
        <f t="shared" si="3"/>
        <v>1</v>
      </c>
      <c r="J151" s="1"/>
      <c r="K151" s="53"/>
    </row>
    <row r="152" spans="1:11" x14ac:dyDescent="0.3">
      <c r="A152" s="1">
        <v>5.33</v>
      </c>
      <c r="B152" s="42"/>
      <c r="C152" s="19" t="s">
        <v>35</v>
      </c>
      <c r="D152" s="19" t="s">
        <v>35</v>
      </c>
      <c r="E152" s="19" t="s">
        <v>35</v>
      </c>
      <c r="F152" s="25" t="str" cm="1">
        <f t="array" ref="F152">IF(OR($C152="N/A",$D152="N/A",$E152="N/A"),"",(((100/4)*VLOOKUP($C152,$C$161:$F$165,4,FALSE))/100)*VLOOKUP($D152,$D$161:F$165,3,FALSE)*VLOOKUP($E152,$E$161:F$165,2,FALSE) &amp; " (" &amp; INDEX($C$167:$F$170,5-MAX(1,ROUND((((100/4)*VLOOKUP($C152,$C$161:$F$165,4,FALSE))/100)*VLOOKUP($E152,$E$161:$F$165,2,FALSE),0)),VLOOKUP($D152,$D$161:$F$165,3,FALSE)) &amp;")")</f>
        <v/>
      </c>
      <c r="G152" s="50"/>
      <c r="H152" s="21"/>
      <c r="I152" s="21" t="b">
        <f t="shared" si="3"/>
        <v>1</v>
      </c>
      <c r="J152" s="1"/>
      <c r="K152" s="53"/>
    </row>
    <row r="153" spans="1:11" x14ac:dyDescent="0.3">
      <c r="A153" s="1">
        <v>5.34</v>
      </c>
      <c r="B153" s="42"/>
      <c r="C153" s="19" t="s">
        <v>35</v>
      </c>
      <c r="D153" s="19" t="s">
        <v>35</v>
      </c>
      <c r="E153" s="19" t="s">
        <v>35</v>
      </c>
      <c r="F153" s="25" t="str" cm="1">
        <f t="array" ref="F153">IF(OR($C153="N/A",$D153="N/A",$E153="N/A"),"",(((100/4)*VLOOKUP($C153,$C$161:$F$165,4,FALSE))/100)*VLOOKUP($D153,$D$161:F$165,3,FALSE)*VLOOKUP($E153,$E$161:F$165,2,FALSE) &amp; " (" &amp; INDEX($C$167:$F$170,5-MAX(1,ROUND((((100/4)*VLOOKUP($C153,$C$161:$F$165,4,FALSE))/100)*VLOOKUP($E153,$E$161:$F$165,2,FALSE),0)),VLOOKUP($D153,$D$161:$F$165,3,FALSE)) &amp;")")</f>
        <v/>
      </c>
      <c r="G153" s="50"/>
      <c r="H153" s="21"/>
      <c r="I153" s="21" t="b">
        <f t="shared" si="3"/>
        <v>1</v>
      </c>
      <c r="J153" s="1"/>
      <c r="K153" s="53"/>
    </row>
    <row r="154" spans="1:11" x14ac:dyDescent="0.3">
      <c r="A154" s="1">
        <v>5.35</v>
      </c>
      <c r="B154" s="42"/>
      <c r="C154" s="19" t="s">
        <v>35</v>
      </c>
      <c r="D154" s="19" t="s">
        <v>35</v>
      </c>
      <c r="E154" s="19" t="s">
        <v>35</v>
      </c>
      <c r="F154" s="25" t="str" cm="1">
        <f t="array" ref="F154">IF(OR($C154="N/A",$D154="N/A",$E154="N/A"),"",(((100/4)*VLOOKUP($C154,$C$161:$F$165,4,FALSE))/100)*VLOOKUP($D154,$D$161:F$165,3,FALSE)*VLOOKUP($E154,$E$161:F$165,2,FALSE) &amp; " (" &amp; INDEX($C$167:$F$170,5-MAX(1,ROUND((((100/4)*VLOOKUP($C154,$C$161:$F$165,4,FALSE))/100)*VLOOKUP($E154,$E$161:$F$165,2,FALSE),0)),VLOOKUP($D154,$D$161:$F$165,3,FALSE)) &amp;")")</f>
        <v/>
      </c>
      <c r="G154" s="50"/>
      <c r="H154" s="21"/>
      <c r="I154" s="21" t="b">
        <f t="shared" si="3"/>
        <v>1</v>
      </c>
      <c r="J154" s="1"/>
      <c r="K154" s="53"/>
    </row>
    <row r="155" spans="1:11" x14ac:dyDescent="0.3">
      <c r="A155" s="1">
        <v>5.36</v>
      </c>
      <c r="B155" s="42"/>
      <c r="C155" s="19" t="s">
        <v>35</v>
      </c>
      <c r="D155" s="19" t="s">
        <v>35</v>
      </c>
      <c r="E155" s="19" t="s">
        <v>35</v>
      </c>
      <c r="F155" s="25" t="str" cm="1">
        <f t="array" ref="F155">IF(OR($C155="N/A",$D155="N/A",$E155="N/A"),"",(((100/4)*VLOOKUP($C155,$C$161:$F$165,4,FALSE))/100)*VLOOKUP($D155,$D$161:F$165,3,FALSE)*VLOOKUP($E155,$E$161:F$165,2,FALSE) &amp; " (" &amp; INDEX($C$167:$F$170,5-MAX(1,ROUND((((100/4)*VLOOKUP($C155,$C$161:$F$165,4,FALSE))/100)*VLOOKUP($E155,$E$161:$F$165,2,FALSE),0)),VLOOKUP($D155,$D$161:$F$165,3,FALSE)) &amp;")")</f>
        <v/>
      </c>
      <c r="G155" s="50"/>
      <c r="H155" s="21"/>
      <c r="I155" s="21" t="b">
        <f t="shared" si="3"/>
        <v>1</v>
      </c>
      <c r="J155" s="1"/>
      <c r="K155" s="53"/>
    </row>
    <row r="156" spans="1:11" x14ac:dyDescent="0.3">
      <c r="A156" s="1">
        <v>5.37</v>
      </c>
      <c r="B156" s="39"/>
      <c r="C156" s="19" t="s">
        <v>35</v>
      </c>
      <c r="D156" s="19" t="s">
        <v>35</v>
      </c>
      <c r="E156" s="19" t="s">
        <v>35</v>
      </c>
      <c r="F156" s="25" t="str" cm="1">
        <f t="array" ref="F156">IF(OR($C156="N/A",$D156="N/A",$E156="N/A"),"",(((100/4)*VLOOKUP($C156,$C$161:$F$165,4,FALSE))/100)*VLOOKUP($D156,$D$161:F$165,3,FALSE)*VLOOKUP($E156,$E$161:F$165,2,FALSE) &amp; " (" &amp; INDEX($C$167:$F$170,5-MAX(1,ROUND((((100/4)*VLOOKUP($C156,$C$161:$F$165,4,FALSE))/100)*VLOOKUP($E156,$E$161:$F$165,2,FALSE),0)),VLOOKUP($D156,$D$161:$F$165,3,FALSE)) &amp;")")</f>
        <v/>
      </c>
      <c r="G156" s="50"/>
      <c r="H156" s="21"/>
      <c r="I156" s="21" t="b">
        <f t="shared" si="3"/>
        <v>1</v>
      </c>
      <c r="J156" s="1"/>
      <c r="K156" s="53"/>
    </row>
    <row r="157" spans="1:11" x14ac:dyDescent="0.3">
      <c r="A157" s="1">
        <v>5.38</v>
      </c>
      <c r="B157" s="39"/>
      <c r="C157" s="19" t="s">
        <v>35</v>
      </c>
      <c r="D157" s="19" t="s">
        <v>35</v>
      </c>
      <c r="E157" s="19" t="s">
        <v>35</v>
      </c>
      <c r="F157" s="25" t="str" cm="1">
        <f t="array" ref="F157">IF(OR($C157="N/A",$D157="N/A",$E157="N/A"),"",(((100/4)*VLOOKUP($C157,$C$161:$F$165,4,FALSE))/100)*VLOOKUP($D157,$D$161:F$165,3,FALSE)*VLOOKUP($E157,$E$161:F$165,2,FALSE) &amp; " (" &amp; INDEX($C$167:$F$170,5-MAX(1,ROUND((((100/4)*VLOOKUP($C157,$C$161:$F$165,4,FALSE))/100)*VLOOKUP($E157,$E$161:$F$165,2,FALSE),0)),VLOOKUP($D157,$D$161:$F$165,3,FALSE)) &amp;")")</f>
        <v/>
      </c>
      <c r="G157" s="50"/>
      <c r="H157" s="21"/>
      <c r="I157" s="21" t="b">
        <f t="shared" si="3"/>
        <v>1</v>
      </c>
      <c r="J157" s="1"/>
      <c r="K157" s="53"/>
    </row>
    <row r="158" spans="1:11" x14ac:dyDescent="0.3">
      <c r="A158" s="1">
        <v>5.39</v>
      </c>
      <c r="B158" s="39"/>
      <c r="C158" s="19" t="s">
        <v>35</v>
      </c>
      <c r="D158" s="19" t="s">
        <v>35</v>
      </c>
      <c r="E158" s="19" t="s">
        <v>35</v>
      </c>
      <c r="F158" s="25" t="str" cm="1">
        <f t="array" ref="F158">IF(OR($C158="N/A",$D158="N/A",$E158="N/A"),"",(((100/4)*VLOOKUP($C158,$C$161:$F$165,4,FALSE))/100)*VLOOKUP($D158,$D$161:F$165,3,FALSE)*VLOOKUP($E158,$E$161:F$165,2,FALSE) &amp; " (" &amp; INDEX($C$167:$F$170,5-MAX(1,ROUND((((100/4)*VLOOKUP($C158,$C$161:$F$165,4,FALSE))/100)*VLOOKUP($E158,$E$161:$F$165,2,FALSE),0)),VLOOKUP($D158,$D$161:$F$165,3,FALSE)) &amp;")")</f>
        <v/>
      </c>
      <c r="G158" s="50"/>
      <c r="H158" s="21"/>
      <c r="I158" s="21" t="b">
        <f t="shared" si="3"/>
        <v>1</v>
      </c>
      <c r="K158" s="53"/>
    </row>
    <row r="159" spans="1:11" x14ac:dyDescent="0.3">
      <c r="H159" s="21"/>
      <c r="I159" s="21" t="b">
        <f t="shared" si="3"/>
        <v>1</v>
      </c>
    </row>
    <row r="160" spans="1:11" x14ac:dyDescent="0.3">
      <c r="H160" s="21"/>
      <c r="I160" s="21" t="b">
        <f t="shared" si="3"/>
        <v>1</v>
      </c>
    </row>
    <row r="161" spans="1:12" x14ac:dyDescent="0.3">
      <c r="B161" s="33" t="s">
        <v>44</v>
      </c>
      <c r="C161" s="17" t="s">
        <v>35</v>
      </c>
      <c r="D161" s="17" t="s">
        <v>35</v>
      </c>
      <c r="E161" s="17" t="s">
        <v>35</v>
      </c>
      <c r="F161" s="5">
        <v>0</v>
      </c>
    </row>
    <row r="162" spans="1:12" x14ac:dyDescent="0.3">
      <c r="B162" s="23" t="str">
        <f>"25%   "</f>
        <v xml:space="preserve">25%   </v>
      </c>
      <c r="C162" s="17" t="s">
        <v>66</v>
      </c>
      <c r="D162" s="17" t="s">
        <v>88</v>
      </c>
      <c r="E162" s="17" t="s">
        <v>71</v>
      </c>
      <c r="F162" s="5">
        <v>1</v>
      </c>
    </row>
    <row r="163" spans="1:12" x14ac:dyDescent="0.3">
      <c r="B163" s="23" t="str">
        <f>"50%   "</f>
        <v xml:space="preserve">50%   </v>
      </c>
      <c r="C163" s="17" t="s">
        <v>65</v>
      </c>
      <c r="D163" s="17" t="s">
        <v>85</v>
      </c>
      <c r="E163" s="17" t="s">
        <v>70</v>
      </c>
      <c r="F163" s="5">
        <v>2</v>
      </c>
    </row>
    <row r="164" spans="1:12" x14ac:dyDescent="0.3">
      <c r="B164" s="23" t="str">
        <f>"75%   "</f>
        <v xml:space="preserve">75%   </v>
      </c>
      <c r="C164" s="17" t="s">
        <v>67</v>
      </c>
      <c r="D164" s="17" t="s">
        <v>86</v>
      </c>
      <c r="E164" s="17" t="s">
        <v>67</v>
      </c>
      <c r="F164" s="5">
        <v>3</v>
      </c>
    </row>
    <row r="165" spans="1:12" x14ac:dyDescent="0.3">
      <c r="B165" s="23" t="str">
        <f>"100%   "</f>
        <v xml:space="preserve">100%   </v>
      </c>
      <c r="C165" s="17" t="s">
        <v>68</v>
      </c>
      <c r="D165" s="17" t="s">
        <v>87</v>
      </c>
      <c r="E165" s="17" t="s">
        <v>69</v>
      </c>
      <c r="F165" s="5">
        <v>4</v>
      </c>
    </row>
    <row r="167" spans="1:12" x14ac:dyDescent="0.3">
      <c r="B167" s="10" t="str">
        <f>"Wahrscheinlichkeit    4  "</f>
        <v xml:space="preserve">Wahrscheinlichkeit    4  </v>
      </c>
      <c r="C167" s="22" t="s">
        <v>5</v>
      </c>
      <c r="D167" s="22" t="s">
        <v>5</v>
      </c>
      <c r="E167" s="22" t="s">
        <v>3</v>
      </c>
      <c r="F167" s="22" t="s">
        <v>3</v>
      </c>
    </row>
    <row r="168" spans="1:12" x14ac:dyDescent="0.3">
      <c r="B168" s="10" t="str">
        <f>"3  "</f>
        <v xml:space="preserve">3  </v>
      </c>
      <c r="C168" s="22" t="s">
        <v>5</v>
      </c>
      <c r="D168" s="22" t="s">
        <v>5</v>
      </c>
      <c r="E168" s="22" t="s">
        <v>5</v>
      </c>
      <c r="F168" s="22" t="s">
        <v>3</v>
      </c>
    </row>
    <row r="169" spans="1:12" x14ac:dyDescent="0.3">
      <c r="B169" s="10" t="str">
        <f>"2  "</f>
        <v xml:space="preserve">2  </v>
      </c>
      <c r="C169" s="22" t="s">
        <v>6</v>
      </c>
      <c r="D169" s="22" t="s">
        <v>5</v>
      </c>
      <c r="E169" s="22" t="s">
        <v>5</v>
      </c>
      <c r="F169" s="22" t="s">
        <v>5</v>
      </c>
    </row>
    <row r="170" spans="1:12" x14ac:dyDescent="0.3">
      <c r="B170" s="10" t="str">
        <f>"1  "</f>
        <v xml:space="preserve">1  </v>
      </c>
      <c r="C170" s="22" t="s">
        <v>6</v>
      </c>
      <c r="D170" s="22" t="s">
        <v>6</v>
      </c>
      <c r="E170" s="22" t="s">
        <v>5</v>
      </c>
      <c r="F170" s="22" t="s">
        <v>5</v>
      </c>
    </row>
    <row r="171" spans="1:12" x14ac:dyDescent="0.3">
      <c r="C171" s="5">
        <v>1</v>
      </c>
      <c r="D171" s="5">
        <v>2</v>
      </c>
      <c r="E171" s="5">
        <v>3</v>
      </c>
      <c r="F171" s="5">
        <v>4</v>
      </c>
    </row>
    <row r="172" spans="1:12" x14ac:dyDescent="0.3">
      <c r="F172" s="24" t="s">
        <v>45</v>
      </c>
    </row>
    <row r="174" spans="1:12" ht="15.6" x14ac:dyDescent="0.3">
      <c r="A174" s="7" t="s">
        <v>282</v>
      </c>
      <c r="B174" s="8" t="s">
        <v>251</v>
      </c>
      <c r="G174" s="15"/>
      <c r="I174" s="5"/>
      <c r="J174" s="5"/>
      <c r="K174" s="5"/>
      <c r="L174" s="5"/>
    </row>
    <row r="175" spans="1:12" x14ac:dyDescent="0.3">
      <c r="G175" s="15"/>
      <c r="I175" s="5"/>
      <c r="J175" s="5"/>
      <c r="K175" s="5"/>
      <c r="L175" s="5"/>
    </row>
    <row r="176" spans="1:12" x14ac:dyDescent="0.3">
      <c r="B176" s="94" t="str">
        <f>IF($C$47="Ja","Keine Prüfung nötig - Bagatellfall",IF(LEFT($C$12,5)="Keine","Keine Unterstellung - dieser Abschnitt braucht nicht ausgefüllt zu werden","Es besteht möglicherweise eine Meldepflicht; bitte auch diesen Abschnitt ausfüllen"))</f>
        <v>Es besteht möglicherweise eine Meldepflicht; bitte auch diesen Abschnitt ausfüllen</v>
      </c>
      <c r="C176" s="94"/>
      <c r="D176" s="94"/>
      <c r="G176" s="15"/>
      <c r="I176" s="21" t="b">
        <f t="shared" ref="I176:I186" si="4">NOT($H$47)</f>
        <v>1</v>
      </c>
      <c r="J176" s="5"/>
      <c r="K176" s="5"/>
      <c r="L176" s="5"/>
    </row>
    <row r="177" spans="1:12" x14ac:dyDescent="0.3">
      <c r="F177" s="37" t="s">
        <v>54</v>
      </c>
      <c r="G177" s="38" t="s">
        <v>40</v>
      </c>
      <c r="I177" s="21" t="b">
        <f t="shared" si="4"/>
        <v>1</v>
      </c>
      <c r="J177" s="5"/>
      <c r="K177" s="5"/>
      <c r="L177" s="5"/>
    </row>
    <row r="178" spans="1:12" ht="43.2" customHeight="1" x14ac:dyDescent="0.3">
      <c r="A178" s="78">
        <v>6.01</v>
      </c>
      <c r="B178" s="87" t="s">
        <v>133</v>
      </c>
      <c r="C178" s="87"/>
      <c r="D178" s="87"/>
      <c r="E178" s="44" t="str">
        <f>IF(COUNTIF($F$181:$F$184,"Ja")+COUNTIF($F$181:$F$184,"Noch unklar")=0,IF(COUNTIF($F$181:$F$184,"Nein")=4,"Nein","(wählen)"),IF(COUNTIF($F$181:$F$184,"Ja")&gt;0,"Ja",IF(COUNTIF($F$181:$F$184,"Noch unklar")&gt;0,"Noch unklar","(wählen)")))</f>
        <v>(wählen)</v>
      </c>
      <c r="F178" s="19" t="s">
        <v>1</v>
      </c>
      <c r="G178" s="47"/>
      <c r="I178" s="21" t="b">
        <f t="shared" si="4"/>
        <v>1</v>
      </c>
      <c r="J178" s="5"/>
      <c r="K178" s="53"/>
      <c r="L178" s="5"/>
    </row>
    <row r="179" spans="1:12" ht="14.4" customHeight="1" x14ac:dyDescent="0.3">
      <c r="A179" s="78">
        <v>6.02</v>
      </c>
      <c r="B179" s="87" t="s">
        <v>132</v>
      </c>
      <c r="C179" s="87"/>
      <c r="D179" s="87"/>
      <c r="E179" s="4"/>
      <c r="F179" s="19" t="s">
        <v>1</v>
      </c>
      <c r="G179" s="47"/>
      <c r="I179" s="21" t="b">
        <f t="shared" si="4"/>
        <v>1</v>
      </c>
      <c r="J179" s="5"/>
      <c r="K179" s="53"/>
      <c r="L179" s="5"/>
    </row>
    <row r="180" spans="1:12" x14ac:dyDescent="0.3">
      <c r="A180" s="78">
        <v>6.03</v>
      </c>
      <c r="B180" s="87" t="s">
        <v>134</v>
      </c>
      <c r="C180" s="87"/>
      <c r="D180" s="87"/>
      <c r="E180" s="4"/>
      <c r="F180" s="19" t="s">
        <v>1</v>
      </c>
      <c r="G180" s="47"/>
      <c r="I180" s="21" t="b">
        <f t="shared" si="4"/>
        <v>1</v>
      </c>
      <c r="J180" s="5"/>
      <c r="K180" s="53"/>
      <c r="L180" s="5"/>
    </row>
    <row r="181" spans="1:12" x14ac:dyDescent="0.3">
      <c r="A181" s="78">
        <v>6.04</v>
      </c>
      <c r="B181" s="87" t="s">
        <v>135</v>
      </c>
      <c r="C181" s="87"/>
      <c r="D181" s="87"/>
      <c r="E181" s="4"/>
      <c r="F181" s="19" t="s">
        <v>1</v>
      </c>
      <c r="G181" s="47"/>
      <c r="I181" s="21" t="b">
        <f t="shared" si="4"/>
        <v>1</v>
      </c>
      <c r="J181" s="5"/>
      <c r="K181" s="53"/>
      <c r="L181" s="5"/>
    </row>
    <row r="182" spans="1:12" x14ac:dyDescent="0.3">
      <c r="A182" s="78">
        <v>6.05</v>
      </c>
      <c r="B182" s="87" t="s">
        <v>136</v>
      </c>
      <c r="C182" s="87"/>
      <c r="D182" s="87"/>
      <c r="E182" s="4"/>
      <c r="F182" s="19" t="s">
        <v>1</v>
      </c>
      <c r="G182" s="47"/>
      <c r="I182" s="21" t="b">
        <f t="shared" si="4"/>
        <v>1</v>
      </c>
      <c r="J182" s="5"/>
      <c r="K182" s="53"/>
      <c r="L182" s="5"/>
    </row>
    <row r="183" spans="1:12" x14ac:dyDescent="0.3">
      <c r="A183" s="78">
        <v>6.06</v>
      </c>
      <c r="B183" s="87" t="s">
        <v>137</v>
      </c>
      <c r="C183" s="87"/>
      <c r="D183" s="87"/>
      <c r="E183" s="43"/>
      <c r="F183" s="19" t="s">
        <v>1</v>
      </c>
      <c r="G183" s="48"/>
      <c r="I183" s="21" t="b">
        <f t="shared" si="4"/>
        <v>1</v>
      </c>
      <c r="J183" s="5"/>
      <c r="K183" s="53"/>
      <c r="L183" s="5"/>
    </row>
    <row r="184" spans="1:12" x14ac:dyDescent="0.3">
      <c r="A184" s="78">
        <v>6.07</v>
      </c>
      <c r="B184" s="87" t="s">
        <v>138</v>
      </c>
      <c r="C184" s="87"/>
      <c r="D184" s="87"/>
      <c r="E184" s="43"/>
      <c r="F184" s="19" t="s">
        <v>1</v>
      </c>
      <c r="G184" s="47"/>
      <c r="I184" s="21" t="b">
        <f t="shared" si="4"/>
        <v>1</v>
      </c>
      <c r="J184" s="5"/>
      <c r="K184" s="53"/>
      <c r="L184" s="5"/>
    </row>
    <row r="185" spans="1:12" x14ac:dyDescent="0.3">
      <c r="A185" s="1"/>
      <c r="B185" s="4"/>
      <c r="C185" s="4"/>
      <c r="D185" s="4"/>
      <c r="E185" s="4"/>
      <c r="F185" s="18"/>
      <c r="G185" s="4"/>
      <c r="I185" s="21" t="b">
        <f t="shared" si="4"/>
        <v>1</v>
      </c>
      <c r="J185" s="5"/>
      <c r="K185" s="5"/>
      <c r="L185" s="5"/>
    </row>
    <row r="186" spans="1:12" x14ac:dyDescent="0.3">
      <c r="B186" s="3" t="s">
        <v>139</v>
      </c>
      <c r="F186" s="90" t="str">
        <f>IF(LEFT($B$176,5)="Keine","Keine Meldepflicht (mangels Unterstellung)",IF(COUNTIF($E$178:$F$180,"(wählen)")&gt;0,IF(COUNTIF($E$178:$F$180,"Nein")&gt;0,"Keine Meldepflicht","(bitte fertig ausfüllen)"),IF(COUNTIF($E$178:$F$180,"Ja")=4,"Meldepflicht besteht",IF(COUNTIF($E$178:$F$180,"Noch unklar")+COUNTIF($E$178:$F$180,"Ja")=4,"Mit einer Meldepflicht ist zu rechnen","Keine Meldepflicht"))))</f>
        <v>(bitte fertig ausfüllen)</v>
      </c>
      <c r="G186" s="90"/>
      <c r="I186" s="21" t="b">
        <f t="shared" si="4"/>
        <v>1</v>
      </c>
      <c r="J186" s="5"/>
      <c r="K186" s="5"/>
      <c r="L186" s="5"/>
    </row>
    <row r="187" spans="1:12" x14ac:dyDescent="0.3">
      <c r="G187" s="15"/>
      <c r="I187" s="5"/>
      <c r="J187" s="5"/>
      <c r="K187" s="5"/>
      <c r="L187" s="5"/>
    </row>
    <row r="188" spans="1:12" s="69" customFormat="1" ht="15.6" x14ac:dyDescent="0.3">
      <c r="A188" s="7" t="s">
        <v>281</v>
      </c>
      <c r="B188" s="71" t="s">
        <v>271</v>
      </c>
      <c r="G188" s="15"/>
      <c r="I188" s="72"/>
      <c r="J188" s="72"/>
      <c r="K188" s="72"/>
      <c r="L188" s="72"/>
    </row>
    <row r="189" spans="1:12" s="69" customFormat="1" x14ac:dyDescent="0.3">
      <c r="G189" s="15"/>
      <c r="I189" s="72"/>
      <c r="J189" s="72"/>
      <c r="K189" s="72"/>
      <c r="L189" s="72"/>
    </row>
    <row r="190" spans="1:12" s="69" customFormat="1" x14ac:dyDescent="0.3">
      <c r="B190" s="94" t="str">
        <f>IF($C$47="Ja","Keine Prüfung nötig - Bagatellfall",IF(LEFT($C$13,5)="Keine","Keine Unterstellung - dieser Abschnitt braucht nicht ausgefüllt zu werden","Es besteht möglicherweise eine Meldepflicht; bitte auch diesen Abschnitt ausfüllen"))</f>
        <v>Es besteht möglicherweise eine Meldepflicht; bitte auch diesen Abschnitt ausfüllen</v>
      </c>
      <c r="C190" s="94"/>
      <c r="D190" s="94"/>
      <c r="G190" s="15"/>
      <c r="I190" s="21" t="b">
        <f t="shared" ref="I190:I196" si="5">NOT($H$47)</f>
        <v>1</v>
      </c>
      <c r="J190" s="72"/>
      <c r="K190" s="72"/>
      <c r="L190" s="72"/>
    </row>
    <row r="191" spans="1:12" s="69" customFormat="1" x14ac:dyDescent="0.3">
      <c r="F191" s="37" t="s">
        <v>54</v>
      </c>
      <c r="G191" s="38" t="s">
        <v>40</v>
      </c>
      <c r="I191" s="21" t="b">
        <f t="shared" si="5"/>
        <v>1</v>
      </c>
      <c r="J191" s="72"/>
      <c r="K191" s="72"/>
      <c r="L191" s="72"/>
    </row>
    <row r="192" spans="1:12" s="69" customFormat="1" ht="47.4" customHeight="1" x14ac:dyDescent="0.3">
      <c r="A192" s="78">
        <v>7.02</v>
      </c>
      <c r="B192" s="87" t="s">
        <v>252</v>
      </c>
      <c r="C192" s="87"/>
      <c r="D192" s="87"/>
      <c r="E192" s="44" t="str">
        <f>IF(COUNTIF($F$193:$F$194,"Ja")+COUNTIF($F$193:$F$194,"Noch unklar")=0,IF(COUNTIF($F$193:$F$194,"Nein")=2,"Nein","(wählen)"),IF(COUNTIF($F$193:$F$194,"Ja")&gt;0,"Ja",IF(COUNTIF($F$193:$F$194,"Noch unklar")&gt;0,"Noch unklar","(wählen)")))</f>
        <v>(wählen)</v>
      </c>
      <c r="F192" s="19" t="s">
        <v>1</v>
      </c>
      <c r="G192" s="47"/>
      <c r="I192" s="21" t="b">
        <f t="shared" si="5"/>
        <v>1</v>
      </c>
      <c r="J192" s="72"/>
      <c r="K192" s="53"/>
      <c r="L192" s="72"/>
    </row>
    <row r="193" spans="1:12" s="69" customFormat="1" ht="43.95" customHeight="1" x14ac:dyDescent="0.3">
      <c r="A193" s="78">
        <v>7.03</v>
      </c>
      <c r="B193" s="87" t="s">
        <v>254</v>
      </c>
      <c r="C193" s="87"/>
      <c r="D193" s="87"/>
      <c r="E193" s="70"/>
      <c r="F193" s="19" t="s">
        <v>1</v>
      </c>
      <c r="G193" s="47"/>
      <c r="I193" s="21" t="b">
        <f t="shared" si="5"/>
        <v>1</v>
      </c>
      <c r="J193" s="72"/>
      <c r="K193" s="53"/>
      <c r="L193" s="72"/>
    </row>
    <row r="194" spans="1:12" s="69" customFormat="1" ht="43.2" customHeight="1" x14ac:dyDescent="0.3">
      <c r="A194" s="78">
        <v>7.04</v>
      </c>
      <c r="B194" s="87" t="s">
        <v>253</v>
      </c>
      <c r="C194" s="87"/>
      <c r="D194" s="87"/>
      <c r="E194" s="70"/>
      <c r="F194" s="19" t="s">
        <v>1</v>
      </c>
      <c r="G194" s="47"/>
      <c r="I194" s="21" t="b">
        <f t="shared" si="5"/>
        <v>1</v>
      </c>
      <c r="J194" s="72"/>
      <c r="K194" s="53"/>
      <c r="L194" s="72"/>
    </row>
    <row r="195" spans="1:12" s="69" customFormat="1" x14ac:dyDescent="0.3">
      <c r="A195" s="1"/>
      <c r="B195" s="70"/>
      <c r="C195" s="70"/>
      <c r="D195" s="70"/>
      <c r="E195" s="70"/>
      <c r="F195" s="18"/>
      <c r="G195" s="70"/>
      <c r="I195" s="21" t="b">
        <f t="shared" si="5"/>
        <v>1</v>
      </c>
      <c r="J195" s="72"/>
      <c r="K195" s="72"/>
      <c r="L195" s="72"/>
    </row>
    <row r="196" spans="1:12" s="69" customFormat="1" x14ac:dyDescent="0.3">
      <c r="B196" s="68" t="s">
        <v>139</v>
      </c>
      <c r="F196" s="90" t="str">
        <f>IF(LEFT($B$190,5)="Keine","Keine Meldepflicht (mangels Unterstellung)",IF(COUNTIF($E$192:$F$192,"(wählen)")&gt;0,IF(COUNTIF($E$192:$F$192,"Nein")&gt;0,"Keine Meldepflicht","(bitte fertig ausfüllen)"),IF(COUNTIF($E$192:$F$192,"Ja")=2,"Meldepflicht besteht",IF(COUNTIF($E$192:$F$192,"Noch unklar")+COUNTIF($E$192:$F$192,"Ja")=2,"Mit einer Meldepflicht ist zu rechnen","Keine Meldepflicht"))))</f>
        <v>(bitte fertig ausfüllen)</v>
      </c>
      <c r="G196" s="90"/>
      <c r="I196" s="21" t="b">
        <f t="shared" si="5"/>
        <v>1</v>
      </c>
      <c r="J196" s="72"/>
      <c r="K196" s="72"/>
      <c r="L196" s="72"/>
    </row>
    <row r="197" spans="1:12" s="69" customFormat="1" x14ac:dyDescent="0.3">
      <c r="B197" s="68"/>
      <c r="I197" s="72"/>
      <c r="J197" s="72"/>
      <c r="K197" s="72"/>
      <c r="L197" s="72"/>
    </row>
    <row r="198" spans="1:12" ht="15.6" x14ac:dyDescent="0.3">
      <c r="A198" s="7" t="s">
        <v>280</v>
      </c>
      <c r="B198" s="8" t="s">
        <v>2</v>
      </c>
    </row>
    <row r="200" spans="1:12" x14ac:dyDescent="0.3">
      <c r="A200" s="2">
        <v>8.01</v>
      </c>
      <c r="B200" s="2" t="s">
        <v>47</v>
      </c>
      <c r="C200" s="28" t="str" cm="1">
        <f t="array" ref="C200">IF($C$47="Ja","Nein",IF(SUMPRODUCT(--ISNUMBER(SEARCH("Mittel",$F$120:$F$158))+SUMPRODUCT(--ISNUMBER(SEARCH("Hoch",$F$120:$F$158))))&gt;0,"Ja","Nein"))</f>
        <v>Nein</v>
      </c>
      <c r="D200" s="13"/>
    </row>
    <row r="201" spans="1:12" x14ac:dyDescent="0.3">
      <c r="A201" s="2">
        <v>8.02</v>
      </c>
      <c r="B201" s="2" t="s">
        <v>46</v>
      </c>
      <c r="C201" s="28" t="str" cm="1">
        <f t="array" ref="C201">IF($C$47="Ja","Nein",IF(SUMPRODUCT(--ISNUMBER(SEARCH("Hoch",$F$120:$F$158)))&gt;0,"Ja","Nein"))</f>
        <v>Nein</v>
      </c>
      <c r="D201" s="13"/>
    </row>
    <row r="202" spans="1:12" ht="21" customHeight="1" x14ac:dyDescent="0.3">
      <c r="C202" s="28"/>
      <c r="D202" s="13"/>
      <c r="F202" s="37" t="s">
        <v>74</v>
      </c>
      <c r="G202" s="37" t="s">
        <v>51</v>
      </c>
    </row>
    <row r="203" spans="1:12" x14ac:dyDescent="0.3">
      <c r="A203" s="2">
        <v>8.0299999999999994</v>
      </c>
      <c r="B203" s="2" t="s">
        <v>179</v>
      </c>
      <c r="C203" s="28" t="str">
        <f>IF($C$201="Ja","Ja","Nein")</f>
        <v>Nein</v>
      </c>
      <c r="D203" s="13"/>
      <c r="E203" s="2" t="s">
        <v>48</v>
      </c>
      <c r="F203" s="30" t="s">
        <v>1</v>
      </c>
      <c r="G203" s="76"/>
      <c r="I203" s="103" t="s">
        <v>175</v>
      </c>
      <c r="J203" s="103"/>
    </row>
    <row r="204" spans="1:12" x14ac:dyDescent="0.3">
      <c r="A204" s="2">
        <v>8.0399999999999991</v>
      </c>
      <c r="B204" s="2" t="s">
        <v>180</v>
      </c>
      <c r="C204" s="28" t="str">
        <f>IF($C$200="Ja","Ja","Nein")</f>
        <v>Nein</v>
      </c>
      <c r="D204" s="13"/>
      <c r="E204" s="2" t="s">
        <v>48</v>
      </c>
      <c r="F204" s="77" t="s">
        <v>1</v>
      </c>
      <c r="G204" s="76"/>
      <c r="I204" s="103" t="s">
        <v>177</v>
      </c>
      <c r="J204" s="103"/>
      <c r="K204" s="52" t="s">
        <v>184</v>
      </c>
    </row>
    <row r="205" spans="1:12" x14ac:dyDescent="0.3">
      <c r="A205" s="2">
        <v>8.0500000000000007</v>
      </c>
      <c r="B205" s="2" t="s">
        <v>181</v>
      </c>
      <c r="C205" s="28" t="str">
        <f>IF($C$47="Ja","Nein",IF($D$116="Ja","Ja","Nein"))</f>
        <v>Nein</v>
      </c>
      <c r="D205" s="13"/>
      <c r="E205" s="2" t="s">
        <v>49</v>
      </c>
      <c r="F205" s="30" t="s">
        <v>1</v>
      </c>
      <c r="G205" s="76"/>
      <c r="I205" s="103" t="s">
        <v>178</v>
      </c>
      <c r="J205" s="103"/>
      <c r="K205" s="52" t="s">
        <v>183</v>
      </c>
    </row>
    <row r="206" spans="1:12" x14ac:dyDescent="0.3">
      <c r="A206" s="2">
        <v>8.06</v>
      </c>
      <c r="B206" s="2" t="s">
        <v>182</v>
      </c>
      <c r="C206" s="28" t="str">
        <f>IF($C$201="Ja","Ja","Nein")</f>
        <v>Nein</v>
      </c>
      <c r="D206" s="13"/>
      <c r="E206" s="2" t="s">
        <v>49</v>
      </c>
      <c r="F206" s="77" t="s">
        <v>1</v>
      </c>
      <c r="G206" s="76"/>
      <c r="I206" s="103" t="s">
        <v>177</v>
      </c>
      <c r="J206" s="103"/>
      <c r="K206" s="52" t="s">
        <v>184</v>
      </c>
    </row>
    <row r="207" spans="1:12" x14ac:dyDescent="0.3">
      <c r="A207" s="1"/>
      <c r="B207" s="4"/>
      <c r="C207" s="4"/>
      <c r="D207" s="4"/>
      <c r="E207" s="4"/>
      <c r="F207" s="4"/>
      <c r="I207" s="79"/>
      <c r="J207" s="79"/>
    </row>
    <row r="208" spans="1:12" x14ac:dyDescent="0.3">
      <c r="A208" s="2">
        <v>8.07</v>
      </c>
      <c r="B208" s="2" t="s">
        <v>256</v>
      </c>
      <c r="C208" s="28" t="str">
        <f>IF($C$47="Ja","Nein",IF(LEFT($F$186,5)="Keine","Nein",IF(LEFT($F$186,5)="Melde","Ja","Womöglich")))</f>
        <v>Womöglich</v>
      </c>
      <c r="D208" s="13"/>
      <c r="E208" s="2" t="s">
        <v>48</v>
      </c>
      <c r="F208" s="30" t="s">
        <v>1</v>
      </c>
      <c r="G208" s="76"/>
      <c r="I208" s="103" t="s">
        <v>176</v>
      </c>
      <c r="J208" s="103"/>
      <c r="K208" s="52" t="s">
        <v>185</v>
      </c>
    </row>
    <row r="209" spans="1:11" s="69" customFormat="1" x14ac:dyDescent="0.3">
      <c r="A209" s="69">
        <v>8.08</v>
      </c>
      <c r="B209" s="69" t="s">
        <v>255</v>
      </c>
      <c r="C209" s="28" t="str">
        <f>IF($C$47="Ja","Nein",IF(LEFT($F$196,5)="Keine","Nein",IF(LEFT($F$196,5)="Melde","Ja","Womöglich")))</f>
        <v>Womöglich</v>
      </c>
      <c r="D209" s="13"/>
      <c r="E209" s="69" t="s">
        <v>48</v>
      </c>
      <c r="F209" s="30" t="s">
        <v>1</v>
      </c>
      <c r="G209" s="76"/>
      <c r="I209" s="80" t="s">
        <v>246</v>
      </c>
      <c r="J209" s="79"/>
      <c r="K209" s="52"/>
    </row>
    <row r="210" spans="1:11" x14ac:dyDescent="0.3">
      <c r="A210" s="1"/>
      <c r="B210" s="4"/>
      <c r="C210" s="4"/>
      <c r="D210" s="4"/>
      <c r="E210" s="4"/>
      <c r="F210" s="4"/>
    </row>
    <row r="211" spans="1:11" ht="32.4" customHeight="1" x14ac:dyDescent="0.3">
      <c r="A211" s="78">
        <v>8.09</v>
      </c>
      <c r="B211" s="4" t="s">
        <v>174</v>
      </c>
      <c r="C211" s="75"/>
      <c r="D211" s="51"/>
      <c r="E211" s="2" t="s">
        <v>48</v>
      </c>
      <c r="F211" s="30" t="s">
        <v>1</v>
      </c>
      <c r="G211" s="76"/>
    </row>
    <row r="212" spans="1:11" x14ac:dyDescent="0.3">
      <c r="A212" s="1"/>
      <c r="B212" s="4"/>
      <c r="C212" s="4"/>
      <c r="D212" s="4"/>
      <c r="E212" s="4"/>
      <c r="F212" s="4"/>
    </row>
    <row r="213" spans="1:11" ht="52.95" customHeight="1" x14ac:dyDescent="0.3">
      <c r="A213" s="1" t="s">
        <v>279</v>
      </c>
      <c r="B213" s="4" t="s">
        <v>50</v>
      </c>
      <c r="C213" s="91"/>
      <c r="D213" s="92"/>
      <c r="E213" s="92"/>
      <c r="F213" s="92"/>
      <c r="G213" s="92"/>
    </row>
    <row r="215" spans="1:11" ht="54.75" customHeight="1" x14ac:dyDescent="0.3">
      <c r="B215" s="104" t="s">
        <v>303</v>
      </c>
      <c r="C215" s="104"/>
      <c r="D215" s="104"/>
      <c r="E215" s="104"/>
      <c r="F215" s="104"/>
      <c r="G215" s="104"/>
    </row>
    <row r="217" spans="1:11" x14ac:dyDescent="0.3">
      <c r="B217" s="21" t="s">
        <v>1</v>
      </c>
      <c r="G217" s="81" t="s">
        <v>1</v>
      </c>
    </row>
    <row r="218" spans="1:11" x14ac:dyDescent="0.3">
      <c r="B218" s="21" t="s">
        <v>129</v>
      </c>
      <c r="F218" s="46" t="s">
        <v>4</v>
      </c>
      <c r="G218" s="81" t="s">
        <v>129</v>
      </c>
    </row>
    <row r="219" spans="1:11" x14ac:dyDescent="0.3">
      <c r="B219" s="21" t="s">
        <v>131</v>
      </c>
      <c r="F219" s="46" t="s">
        <v>4</v>
      </c>
      <c r="G219" s="82" t="s">
        <v>225</v>
      </c>
    </row>
    <row r="220" spans="1:11" x14ac:dyDescent="0.3">
      <c r="B220" s="21" t="s">
        <v>140</v>
      </c>
      <c r="F220" s="46" t="s">
        <v>4</v>
      </c>
      <c r="G220" s="83" t="s">
        <v>224</v>
      </c>
    </row>
    <row r="221" spans="1:11" x14ac:dyDescent="0.3">
      <c r="B221" s="21" t="s">
        <v>141</v>
      </c>
      <c r="F221" s="46" t="s">
        <v>4</v>
      </c>
      <c r="G221" s="83" t="s">
        <v>226</v>
      </c>
    </row>
    <row r="222" spans="1:11" x14ac:dyDescent="0.3">
      <c r="B222" s="21" t="s">
        <v>142</v>
      </c>
      <c r="F222" s="46" t="s">
        <v>4</v>
      </c>
      <c r="G222" s="83" t="s">
        <v>247</v>
      </c>
    </row>
    <row r="223" spans="1:11" x14ac:dyDescent="0.3">
      <c r="B223" s="21" t="s">
        <v>143</v>
      </c>
      <c r="F223" s="46" t="s">
        <v>4</v>
      </c>
      <c r="G223" s="83" t="s">
        <v>277</v>
      </c>
    </row>
    <row r="224" spans="1:11" x14ac:dyDescent="0.3">
      <c r="B224" s="21" t="s">
        <v>144</v>
      </c>
      <c r="F224" s="46" t="s">
        <v>4</v>
      </c>
      <c r="G224" s="83" t="s">
        <v>229</v>
      </c>
    </row>
    <row r="225" spans="1:7" x14ac:dyDescent="0.3">
      <c r="B225" s="21" t="s">
        <v>145</v>
      </c>
      <c r="F225" s="46" t="s">
        <v>4</v>
      </c>
      <c r="G225" s="83" t="s">
        <v>231</v>
      </c>
    </row>
    <row r="226" spans="1:7" x14ac:dyDescent="0.3">
      <c r="B226" s="21" t="s">
        <v>108</v>
      </c>
      <c r="F226" s="46" t="s">
        <v>4</v>
      </c>
      <c r="G226" s="83" t="s">
        <v>232</v>
      </c>
    </row>
    <row r="227" spans="1:7" x14ac:dyDescent="0.3">
      <c r="B227" s="21" t="s">
        <v>109</v>
      </c>
      <c r="F227" s="46" t="s">
        <v>4</v>
      </c>
      <c r="G227" s="83" t="s">
        <v>233</v>
      </c>
    </row>
    <row r="228" spans="1:7" x14ac:dyDescent="0.3">
      <c r="B228" s="21" t="s">
        <v>110</v>
      </c>
      <c r="F228" s="46" t="s">
        <v>4</v>
      </c>
      <c r="G228" s="83" t="s">
        <v>278</v>
      </c>
    </row>
    <row r="229" spans="1:7" x14ac:dyDescent="0.3">
      <c r="A229" s="2" t="s">
        <v>276</v>
      </c>
      <c r="B229" s="21" t="s">
        <v>111</v>
      </c>
      <c r="F229" s="46" t="s">
        <v>4</v>
      </c>
      <c r="G229" s="83" t="s">
        <v>274</v>
      </c>
    </row>
    <row r="230" spans="1:7" x14ac:dyDescent="0.3">
      <c r="B230" s="21" t="s">
        <v>112</v>
      </c>
      <c r="F230" s="46" t="s">
        <v>4</v>
      </c>
      <c r="G230" s="83" t="s">
        <v>234</v>
      </c>
    </row>
    <row r="231" spans="1:7" x14ac:dyDescent="0.3">
      <c r="B231" s="21" t="s">
        <v>113</v>
      </c>
      <c r="F231" s="46" t="s">
        <v>4</v>
      </c>
      <c r="G231" s="83" t="s">
        <v>235</v>
      </c>
    </row>
    <row r="232" spans="1:7" x14ac:dyDescent="0.3">
      <c r="B232" s="21" t="s">
        <v>114</v>
      </c>
      <c r="F232" s="46" t="s">
        <v>4</v>
      </c>
      <c r="G232" s="83" t="s">
        <v>236</v>
      </c>
    </row>
    <row r="233" spans="1:7" x14ac:dyDescent="0.3">
      <c r="B233" s="21" t="s">
        <v>115</v>
      </c>
      <c r="F233" s="46" t="s">
        <v>4</v>
      </c>
      <c r="G233" s="83" t="s">
        <v>237</v>
      </c>
    </row>
    <row r="234" spans="1:7" x14ac:dyDescent="0.3">
      <c r="B234" s="21" t="s">
        <v>116</v>
      </c>
      <c r="F234" s="46" t="s">
        <v>4</v>
      </c>
      <c r="G234" s="83" t="s">
        <v>238</v>
      </c>
    </row>
    <row r="235" spans="1:7" x14ac:dyDescent="0.3">
      <c r="B235" s="21" t="s">
        <v>117</v>
      </c>
      <c r="F235" s="46" t="s">
        <v>4</v>
      </c>
      <c r="G235" s="83" t="s">
        <v>239</v>
      </c>
    </row>
    <row r="236" spans="1:7" x14ac:dyDescent="0.3">
      <c r="B236" s="21" t="s">
        <v>118</v>
      </c>
      <c r="F236" s="46" t="s">
        <v>4</v>
      </c>
      <c r="G236" s="83" t="s">
        <v>240</v>
      </c>
    </row>
    <row r="237" spans="1:7" x14ac:dyDescent="0.3">
      <c r="B237" s="21" t="s">
        <v>119</v>
      </c>
      <c r="F237" s="46" t="s">
        <v>4</v>
      </c>
      <c r="G237" s="83" t="s">
        <v>241</v>
      </c>
    </row>
    <row r="238" spans="1:7" x14ac:dyDescent="0.3">
      <c r="B238" s="21" t="s">
        <v>120</v>
      </c>
      <c r="F238" s="46" t="s">
        <v>4</v>
      </c>
      <c r="G238" s="83" t="s">
        <v>242</v>
      </c>
    </row>
    <row r="239" spans="1:7" x14ac:dyDescent="0.3">
      <c r="B239" s="21" t="s">
        <v>121</v>
      </c>
      <c r="F239" s="46" t="s">
        <v>4</v>
      </c>
      <c r="G239" s="83" t="s">
        <v>243</v>
      </c>
    </row>
    <row r="240" spans="1:7" x14ac:dyDescent="0.3">
      <c r="B240" s="21" t="s">
        <v>122</v>
      </c>
      <c r="F240" s="46" t="s">
        <v>4</v>
      </c>
      <c r="G240" s="83" t="s">
        <v>244</v>
      </c>
    </row>
    <row r="241" spans="2:7" x14ac:dyDescent="0.3">
      <c r="B241" s="21" t="s">
        <v>123</v>
      </c>
      <c r="F241" s="46" t="s">
        <v>4</v>
      </c>
      <c r="G241" s="83" t="s">
        <v>245</v>
      </c>
    </row>
    <row r="242" spans="2:7" x14ac:dyDescent="0.3">
      <c r="B242" s="21" t="s">
        <v>124</v>
      </c>
      <c r="F242" s="46" t="s">
        <v>4</v>
      </c>
      <c r="G242" s="83" t="s">
        <v>230</v>
      </c>
    </row>
    <row r="243" spans="2:7" x14ac:dyDescent="0.3">
      <c r="B243" s="21" t="s">
        <v>125</v>
      </c>
      <c r="F243" s="46" t="s">
        <v>4</v>
      </c>
      <c r="G243" s="83" t="s">
        <v>227</v>
      </c>
    </row>
    <row r="244" spans="2:7" x14ac:dyDescent="0.3">
      <c r="B244" s="21" t="s">
        <v>126</v>
      </c>
      <c r="F244" s="46" t="s">
        <v>4</v>
      </c>
      <c r="G244" s="27" t="s">
        <v>275</v>
      </c>
    </row>
    <row r="245" spans="2:7" x14ac:dyDescent="0.3">
      <c r="B245" s="21" t="s">
        <v>127</v>
      </c>
      <c r="F245" s="46" t="s">
        <v>4</v>
      </c>
      <c r="G245" s="83" t="s">
        <v>228</v>
      </c>
    </row>
    <row r="246" spans="2:7" x14ac:dyDescent="0.3">
      <c r="B246" s="21" t="s">
        <v>128</v>
      </c>
      <c r="F246" s="46" t="s">
        <v>4</v>
      </c>
      <c r="G246" s="83" t="s">
        <v>248</v>
      </c>
    </row>
    <row r="247" spans="2:7" x14ac:dyDescent="0.3">
      <c r="B247" s="21" t="s">
        <v>130</v>
      </c>
      <c r="F247" s="46" t="s">
        <v>4</v>
      </c>
      <c r="G247" s="83" t="s">
        <v>250</v>
      </c>
    </row>
    <row r="248" spans="2:7" x14ac:dyDescent="0.3">
      <c r="F248" s="46" t="s">
        <v>4</v>
      </c>
      <c r="G248" s="83" t="s">
        <v>249</v>
      </c>
    </row>
    <row r="249" spans="2:7" x14ac:dyDescent="0.3">
      <c r="G249" s="83" t="s">
        <v>130</v>
      </c>
    </row>
    <row r="255" spans="2:7" x14ac:dyDescent="0.3">
      <c r="G255" s="67"/>
    </row>
    <row r="256" spans="2:7" x14ac:dyDescent="0.3">
      <c r="G256" s="67"/>
    </row>
    <row r="257" spans="7:7" x14ac:dyDescent="0.3">
      <c r="G257" s="67"/>
    </row>
    <row r="258" spans="7:7" x14ac:dyDescent="0.3">
      <c r="G258" s="67"/>
    </row>
    <row r="259" spans="7:7" x14ac:dyDescent="0.3">
      <c r="G259" s="67"/>
    </row>
    <row r="260" spans="7:7" x14ac:dyDescent="0.3">
      <c r="G260" s="67"/>
    </row>
    <row r="261" spans="7:7" x14ac:dyDescent="0.3">
      <c r="G261" s="67"/>
    </row>
    <row r="262" spans="7:7" x14ac:dyDescent="0.3">
      <c r="G262" s="67"/>
    </row>
    <row r="263" spans="7:7" x14ac:dyDescent="0.3">
      <c r="G263" s="67"/>
    </row>
    <row r="264" spans="7:7" x14ac:dyDescent="0.3">
      <c r="G264" s="67"/>
    </row>
    <row r="265" spans="7:7" x14ac:dyDescent="0.3">
      <c r="G265" s="67"/>
    </row>
    <row r="266" spans="7:7" x14ac:dyDescent="0.3">
      <c r="G266" s="67"/>
    </row>
    <row r="267" spans="7:7" x14ac:dyDescent="0.3">
      <c r="G267" s="67"/>
    </row>
    <row r="268" spans="7:7" x14ac:dyDescent="0.3">
      <c r="G268" s="67"/>
    </row>
    <row r="269" spans="7:7" x14ac:dyDescent="0.3">
      <c r="G269" s="67"/>
    </row>
    <row r="270" spans="7:7" x14ac:dyDescent="0.3">
      <c r="G270" s="67"/>
    </row>
    <row r="271" spans="7:7" x14ac:dyDescent="0.3">
      <c r="G271" s="67"/>
    </row>
    <row r="272" spans="7:7" x14ac:dyDescent="0.3">
      <c r="G272" s="67"/>
    </row>
    <row r="273" spans="7:7" x14ac:dyDescent="0.3">
      <c r="G273" s="67"/>
    </row>
    <row r="274" spans="7:7" x14ac:dyDescent="0.3">
      <c r="G274" s="67"/>
    </row>
    <row r="275" spans="7:7" x14ac:dyDescent="0.3">
      <c r="G275" s="67"/>
    </row>
    <row r="276" spans="7:7" x14ac:dyDescent="0.3">
      <c r="G276" s="67"/>
    </row>
    <row r="277" spans="7:7" x14ac:dyDescent="0.3">
      <c r="G277" s="67"/>
    </row>
    <row r="278" spans="7:7" x14ac:dyDescent="0.3">
      <c r="G278" s="67"/>
    </row>
    <row r="279" spans="7:7" x14ac:dyDescent="0.3">
      <c r="G279" s="67"/>
    </row>
    <row r="280" spans="7:7" x14ac:dyDescent="0.3">
      <c r="G280" s="67"/>
    </row>
    <row r="281" spans="7:7" x14ac:dyDescent="0.3">
      <c r="G281" s="67"/>
    </row>
    <row r="282" spans="7:7" x14ac:dyDescent="0.3">
      <c r="G282" s="67"/>
    </row>
    <row r="283" spans="7:7" x14ac:dyDescent="0.3">
      <c r="G283" s="67"/>
    </row>
    <row r="284" spans="7:7" x14ac:dyDescent="0.3">
      <c r="G284" s="67"/>
    </row>
    <row r="285" spans="7:7" x14ac:dyDescent="0.3">
      <c r="G285" s="67"/>
    </row>
    <row r="286" spans="7:7" x14ac:dyDescent="0.3">
      <c r="G286" s="67"/>
    </row>
    <row r="287" spans="7:7" x14ac:dyDescent="0.3">
      <c r="G287" s="67"/>
    </row>
    <row r="288" spans="7:7" x14ac:dyDescent="0.3">
      <c r="G288" s="67"/>
    </row>
    <row r="289" spans="7:7" x14ac:dyDescent="0.3">
      <c r="G289" s="67"/>
    </row>
    <row r="290" spans="7:7" x14ac:dyDescent="0.3">
      <c r="G290" s="67"/>
    </row>
    <row r="291" spans="7:7" x14ac:dyDescent="0.3">
      <c r="G291" s="67"/>
    </row>
    <row r="292" spans="7:7" x14ac:dyDescent="0.3">
      <c r="G292" s="21"/>
    </row>
    <row r="293" spans="7:7" x14ac:dyDescent="0.3">
      <c r="G293" s="21"/>
    </row>
    <row r="294" spans="7:7" x14ac:dyDescent="0.3">
      <c r="G294" s="21"/>
    </row>
    <row r="295" spans="7:7" x14ac:dyDescent="0.3">
      <c r="G295" s="21"/>
    </row>
    <row r="296" spans="7:7" x14ac:dyDescent="0.3">
      <c r="G296" s="21"/>
    </row>
    <row r="297" spans="7:7" x14ac:dyDescent="0.3">
      <c r="G297" s="21"/>
    </row>
    <row r="298" spans="7:7" x14ac:dyDescent="0.3">
      <c r="G298" s="21"/>
    </row>
    <row r="299" spans="7:7" x14ac:dyDescent="0.3">
      <c r="G299" s="21"/>
    </row>
    <row r="300" spans="7:7" x14ac:dyDescent="0.3">
      <c r="G300" s="21"/>
    </row>
    <row r="301" spans="7:7" x14ac:dyDescent="0.3">
      <c r="G301" s="21"/>
    </row>
    <row r="302" spans="7:7" x14ac:dyDescent="0.3">
      <c r="G302" s="21"/>
    </row>
    <row r="303" spans="7:7" x14ac:dyDescent="0.3">
      <c r="G303" s="21"/>
    </row>
    <row r="304" spans="7:7" x14ac:dyDescent="0.3">
      <c r="G304" s="21"/>
    </row>
    <row r="305" spans="7:7" x14ac:dyDescent="0.3">
      <c r="G305" s="21"/>
    </row>
    <row r="306" spans="7:7" x14ac:dyDescent="0.3">
      <c r="G306" s="21"/>
    </row>
    <row r="307" spans="7:7" x14ac:dyDescent="0.3">
      <c r="G307" s="21"/>
    </row>
    <row r="308" spans="7:7" x14ac:dyDescent="0.3">
      <c r="G308" s="21"/>
    </row>
    <row r="309" spans="7:7" x14ac:dyDescent="0.3">
      <c r="G309" s="21"/>
    </row>
    <row r="310" spans="7:7" x14ac:dyDescent="0.3">
      <c r="G310" s="21"/>
    </row>
    <row r="311" spans="7:7" x14ac:dyDescent="0.3">
      <c r="G311" s="21"/>
    </row>
    <row r="312" spans="7:7" x14ac:dyDescent="0.3">
      <c r="G312" s="21"/>
    </row>
    <row r="313" spans="7:7" x14ac:dyDescent="0.3">
      <c r="G313" s="21"/>
    </row>
    <row r="314" spans="7:7" x14ac:dyDescent="0.3">
      <c r="G314" s="21"/>
    </row>
    <row r="315" spans="7:7" x14ac:dyDescent="0.3">
      <c r="G315" s="21"/>
    </row>
    <row r="316" spans="7:7" x14ac:dyDescent="0.3">
      <c r="G316" s="21"/>
    </row>
    <row r="317" spans="7:7" x14ac:dyDescent="0.3">
      <c r="G317" s="21"/>
    </row>
    <row r="318" spans="7:7" x14ac:dyDescent="0.3">
      <c r="G318" s="21"/>
    </row>
    <row r="319" spans="7:7" x14ac:dyDescent="0.3">
      <c r="G319" s="21"/>
    </row>
    <row r="320" spans="7:7" x14ac:dyDescent="0.3">
      <c r="G320" s="21"/>
    </row>
    <row r="321" spans="7:7" x14ac:dyDescent="0.3">
      <c r="G321" s="21"/>
    </row>
    <row r="322" spans="7:7" x14ac:dyDescent="0.3">
      <c r="G322" s="21"/>
    </row>
    <row r="323" spans="7:7" x14ac:dyDescent="0.3">
      <c r="G323" s="21"/>
    </row>
    <row r="324" spans="7:7" x14ac:dyDescent="0.3">
      <c r="G324" s="21"/>
    </row>
    <row r="325" spans="7:7" x14ac:dyDescent="0.3">
      <c r="G325" s="21"/>
    </row>
    <row r="326" spans="7:7" x14ac:dyDescent="0.3">
      <c r="G326" s="21"/>
    </row>
    <row r="327" spans="7:7" x14ac:dyDescent="0.3">
      <c r="G327" s="21"/>
    </row>
    <row r="328" spans="7:7" x14ac:dyDescent="0.3">
      <c r="G328" s="21"/>
    </row>
    <row r="329" spans="7:7" x14ac:dyDescent="0.3">
      <c r="G329" s="21"/>
    </row>
    <row r="330" spans="7:7" x14ac:dyDescent="0.3">
      <c r="G330" s="21"/>
    </row>
    <row r="331" spans="7:7" x14ac:dyDescent="0.3">
      <c r="G331" s="21"/>
    </row>
    <row r="332" spans="7:7" x14ac:dyDescent="0.3">
      <c r="G332" s="21"/>
    </row>
    <row r="333" spans="7:7" x14ac:dyDescent="0.3">
      <c r="G333" s="21"/>
    </row>
    <row r="334" spans="7:7" x14ac:dyDescent="0.3">
      <c r="G334" s="21"/>
    </row>
    <row r="335" spans="7:7" x14ac:dyDescent="0.3">
      <c r="G335" s="21"/>
    </row>
    <row r="336" spans="7:7" x14ac:dyDescent="0.3">
      <c r="G336" s="21"/>
    </row>
    <row r="337" spans="7:7" x14ac:dyDescent="0.3">
      <c r="G337" s="21"/>
    </row>
    <row r="338" spans="7:7" x14ac:dyDescent="0.3">
      <c r="G338" s="21"/>
    </row>
    <row r="339" spans="7:7" x14ac:dyDescent="0.3">
      <c r="G339" s="21"/>
    </row>
    <row r="340" spans="7:7" x14ac:dyDescent="0.3">
      <c r="G340" s="21"/>
    </row>
    <row r="341" spans="7:7" x14ac:dyDescent="0.3">
      <c r="G341" s="21"/>
    </row>
    <row r="342" spans="7:7" x14ac:dyDescent="0.3">
      <c r="G342" s="21"/>
    </row>
    <row r="343" spans="7:7" x14ac:dyDescent="0.3">
      <c r="G343" s="21"/>
    </row>
    <row r="344" spans="7:7" x14ac:dyDescent="0.3">
      <c r="G344" s="21"/>
    </row>
    <row r="345" spans="7:7" x14ac:dyDescent="0.3">
      <c r="G345" s="21"/>
    </row>
    <row r="346" spans="7:7" x14ac:dyDescent="0.3">
      <c r="G346" s="21"/>
    </row>
    <row r="347" spans="7:7" x14ac:dyDescent="0.3">
      <c r="G347" s="21"/>
    </row>
    <row r="348" spans="7:7" x14ac:dyDescent="0.3">
      <c r="G348" s="21"/>
    </row>
    <row r="349" spans="7:7" x14ac:dyDescent="0.3">
      <c r="G349" s="21"/>
    </row>
    <row r="350" spans="7:7" x14ac:dyDescent="0.3">
      <c r="G350" s="21"/>
    </row>
    <row r="351" spans="7:7" x14ac:dyDescent="0.3">
      <c r="G351" s="21"/>
    </row>
    <row r="352" spans="7:7" x14ac:dyDescent="0.3">
      <c r="G352" s="21"/>
    </row>
    <row r="353" spans="7:7" x14ac:dyDescent="0.3">
      <c r="G353" s="21"/>
    </row>
    <row r="354" spans="7:7" x14ac:dyDescent="0.3">
      <c r="G354" s="21"/>
    </row>
    <row r="355" spans="7:7" x14ac:dyDescent="0.3">
      <c r="G355" s="21"/>
    </row>
    <row r="356" spans="7:7" x14ac:dyDescent="0.3">
      <c r="G356" s="21"/>
    </row>
    <row r="357" spans="7:7" x14ac:dyDescent="0.3">
      <c r="G357" s="21"/>
    </row>
    <row r="358" spans="7:7" x14ac:dyDescent="0.3">
      <c r="G358" s="21"/>
    </row>
    <row r="359" spans="7:7" x14ac:dyDescent="0.3">
      <c r="G359" s="21"/>
    </row>
    <row r="360" spans="7:7" x14ac:dyDescent="0.3">
      <c r="G360" s="21"/>
    </row>
    <row r="361" spans="7:7" x14ac:dyDescent="0.3">
      <c r="G361" s="21"/>
    </row>
    <row r="362" spans="7:7" x14ac:dyDescent="0.3">
      <c r="G362" s="21"/>
    </row>
    <row r="363" spans="7:7" x14ac:dyDescent="0.3">
      <c r="G363" s="21"/>
    </row>
    <row r="364" spans="7:7" x14ac:dyDescent="0.3">
      <c r="G364" s="21"/>
    </row>
    <row r="365" spans="7:7" x14ac:dyDescent="0.3">
      <c r="G365" s="21"/>
    </row>
    <row r="366" spans="7:7" x14ac:dyDescent="0.3">
      <c r="G366" s="21"/>
    </row>
    <row r="367" spans="7:7" x14ac:dyDescent="0.3">
      <c r="G367" s="21"/>
    </row>
    <row r="368" spans="7:7" x14ac:dyDescent="0.3">
      <c r="G368" s="21"/>
    </row>
    <row r="369" spans="7:7" x14ac:dyDescent="0.3">
      <c r="G369" s="21"/>
    </row>
    <row r="370" spans="7:7" x14ac:dyDescent="0.3">
      <c r="G370" s="21"/>
    </row>
    <row r="371" spans="7:7" x14ac:dyDescent="0.3">
      <c r="G371" s="21"/>
    </row>
    <row r="372" spans="7:7" x14ac:dyDescent="0.3">
      <c r="G372" s="21"/>
    </row>
    <row r="373" spans="7:7" x14ac:dyDescent="0.3">
      <c r="G373" s="21"/>
    </row>
    <row r="374" spans="7:7" x14ac:dyDescent="0.3">
      <c r="G374" s="21"/>
    </row>
    <row r="375" spans="7:7" x14ac:dyDescent="0.3">
      <c r="G375" s="21"/>
    </row>
    <row r="376" spans="7:7" x14ac:dyDescent="0.3">
      <c r="G376" s="21"/>
    </row>
    <row r="377" spans="7:7" x14ac:dyDescent="0.3">
      <c r="G377" s="21"/>
    </row>
    <row r="378" spans="7:7" x14ac:dyDescent="0.3">
      <c r="G378" s="21"/>
    </row>
    <row r="379" spans="7:7" x14ac:dyDescent="0.3">
      <c r="G379" s="21"/>
    </row>
    <row r="380" spans="7:7" x14ac:dyDescent="0.3">
      <c r="G380" s="21"/>
    </row>
    <row r="381" spans="7:7" x14ac:dyDescent="0.3">
      <c r="G381" s="21"/>
    </row>
    <row r="382" spans="7:7" x14ac:dyDescent="0.3">
      <c r="G382" s="21"/>
    </row>
    <row r="383" spans="7:7" x14ac:dyDescent="0.3">
      <c r="G383" s="21"/>
    </row>
    <row r="384" spans="7:7" x14ac:dyDescent="0.3">
      <c r="G384" s="21"/>
    </row>
    <row r="385" spans="7:7" x14ac:dyDescent="0.3">
      <c r="G385" s="21"/>
    </row>
    <row r="386" spans="7:7" x14ac:dyDescent="0.3">
      <c r="G386" s="21"/>
    </row>
    <row r="387" spans="7:7" x14ac:dyDescent="0.3">
      <c r="G387" s="21"/>
    </row>
    <row r="388" spans="7:7" x14ac:dyDescent="0.3">
      <c r="G388" s="21"/>
    </row>
    <row r="389" spans="7:7" x14ac:dyDescent="0.3">
      <c r="G389" s="21"/>
    </row>
    <row r="390" spans="7:7" x14ac:dyDescent="0.3">
      <c r="G390" s="21"/>
    </row>
    <row r="391" spans="7:7" x14ac:dyDescent="0.3">
      <c r="G391" s="21"/>
    </row>
    <row r="392" spans="7:7" x14ac:dyDescent="0.3">
      <c r="G392" s="21"/>
    </row>
    <row r="393" spans="7:7" x14ac:dyDescent="0.3">
      <c r="G393" s="21"/>
    </row>
    <row r="394" spans="7:7" x14ac:dyDescent="0.3">
      <c r="G394" s="21"/>
    </row>
    <row r="395" spans="7:7" x14ac:dyDescent="0.3">
      <c r="G395" s="21"/>
    </row>
    <row r="396" spans="7:7" x14ac:dyDescent="0.3">
      <c r="G396" s="21"/>
    </row>
    <row r="397" spans="7:7" x14ac:dyDescent="0.3">
      <c r="G397" s="21"/>
    </row>
    <row r="398" spans="7:7" x14ac:dyDescent="0.3">
      <c r="G398" s="21"/>
    </row>
    <row r="399" spans="7:7" x14ac:dyDescent="0.3">
      <c r="G399" s="21"/>
    </row>
    <row r="400" spans="7:7" x14ac:dyDescent="0.3">
      <c r="G400" s="21"/>
    </row>
    <row r="401" spans="7:7" x14ac:dyDescent="0.3">
      <c r="G401" s="21"/>
    </row>
    <row r="402" spans="7:7" x14ac:dyDescent="0.3">
      <c r="G402" s="21"/>
    </row>
    <row r="403" spans="7:7" x14ac:dyDescent="0.3">
      <c r="G403" s="21"/>
    </row>
    <row r="404" spans="7:7" x14ac:dyDescent="0.3">
      <c r="G404" s="21"/>
    </row>
    <row r="405" spans="7:7" x14ac:dyDescent="0.3">
      <c r="G405" s="21"/>
    </row>
    <row r="406" spans="7:7" x14ac:dyDescent="0.3">
      <c r="G406" s="21"/>
    </row>
    <row r="407" spans="7:7" x14ac:dyDescent="0.3">
      <c r="G407" s="21"/>
    </row>
    <row r="408" spans="7:7" x14ac:dyDescent="0.3">
      <c r="G408" s="21"/>
    </row>
    <row r="409" spans="7:7" x14ac:dyDescent="0.3">
      <c r="G409" s="21"/>
    </row>
    <row r="410" spans="7:7" x14ac:dyDescent="0.3">
      <c r="G410" s="21"/>
    </row>
    <row r="411" spans="7:7" x14ac:dyDescent="0.3">
      <c r="G411" s="21"/>
    </row>
    <row r="412" spans="7:7" x14ac:dyDescent="0.3">
      <c r="G412" s="21"/>
    </row>
    <row r="413" spans="7:7" x14ac:dyDescent="0.3">
      <c r="G413" s="21"/>
    </row>
    <row r="414" spans="7:7" x14ac:dyDescent="0.3">
      <c r="G414" s="21"/>
    </row>
    <row r="415" spans="7:7" x14ac:dyDescent="0.3">
      <c r="G415" s="21"/>
    </row>
    <row r="416" spans="7:7" x14ac:dyDescent="0.3">
      <c r="G416" s="21"/>
    </row>
    <row r="417" spans="7:7" x14ac:dyDescent="0.3">
      <c r="G417" s="21"/>
    </row>
    <row r="418" spans="7:7" x14ac:dyDescent="0.3">
      <c r="G418" s="21"/>
    </row>
    <row r="419" spans="7:7" x14ac:dyDescent="0.3">
      <c r="G419" s="21"/>
    </row>
    <row r="420" spans="7:7" x14ac:dyDescent="0.3">
      <c r="G420" s="21"/>
    </row>
    <row r="421" spans="7:7" x14ac:dyDescent="0.3">
      <c r="G421" s="21"/>
    </row>
    <row r="422" spans="7:7" x14ac:dyDescent="0.3">
      <c r="G422" s="21"/>
    </row>
    <row r="423" spans="7:7" x14ac:dyDescent="0.3">
      <c r="G423" s="21"/>
    </row>
    <row r="424" spans="7:7" x14ac:dyDescent="0.3">
      <c r="G424" s="21"/>
    </row>
    <row r="425" spans="7:7" x14ac:dyDescent="0.3">
      <c r="G425" s="21"/>
    </row>
    <row r="426" spans="7:7" x14ac:dyDescent="0.3">
      <c r="G426" s="21"/>
    </row>
    <row r="427" spans="7:7" x14ac:dyDescent="0.3">
      <c r="G427" s="21"/>
    </row>
    <row r="428" spans="7:7" x14ac:dyDescent="0.3">
      <c r="G428" s="21"/>
    </row>
    <row r="429" spans="7:7" x14ac:dyDescent="0.3">
      <c r="G429" s="21"/>
    </row>
    <row r="430" spans="7:7" x14ac:dyDescent="0.3">
      <c r="G430" s="21"/>
    </row>
    <row r="431" spans="7:7" x14ac:dyDescent="0.3">
      <c r="G431" s="21"/>
    </row>
    <row r="432" spans="7:7" x14ac:dyDescent="0.3">
      <c r="G432" s="21"/>
    </row>
    <row r="433" spans="7:7" x14ac:dyDescent="0.3">
      <c r="G433" s="21"/>
    </row>
    <row r="434" spans="7:7" x14ac:dyDescent="0.3">
      <c r="G434" s="21"/>
    </row>
    <row r="435" spans="7:7" x14ac:dyDescent="0.3">
      <c r="G435" s="21"/>
    </row>
    <row r="436" spans="7:7" x14ac:dyDescent="0.3">
      <c r="G436" s="21"/>
    </row>
    <row r="437" spans="7:7" x14ac:dyDescent="0.3">
      <c r="G437" s="21"/>
    </row>
    <row r="438" spans="7:7" x14ac:dyDescent="0.3">
      <c r="G438" s="21"/>
    </row>
    <row r="439" spans="7:7" x14ac:dyDescent="0.3">
      <c r="G439" s="21"/>
    </row>
    <row r="440" spans="7:7" x14ac:dyDescent="0.3">
      <c r="G440" s="21"/>
    </row>
    <row r="441" spans="7:7" x14ac:dyDescent="0.3">
      <c r="G441" s="21"/>
    </row>
    <row r="442" spans="7:7" x14ac:dyDescent="0.3">
      <c r="G442" s="21"/>
    </row>
    <row r="443" spans="7:7" x14ac:dyDescent="0.3">
      <c r="G443" s="21"/>
    </row>
    <row r="444" spans="7:7" x14ac:dyDescent="0.3">
      <c r="G444" s="21"/>
    </row>
    <row r="445" spans="7:7" x14ac:dyDescent="0.3">
      <c r="G445" s="21"/>
    </row>
    <row r="446" spans="7:7" x14ac:dyDescent="0.3">
      <c r="G446" s="21"/>
    </row>
    <row r="447" spans="7:7" x14ac:dyDescent="0.3">
      <c r="G447" s="21"/>
    </row>
    <row r="448" spans="7:7" x14ac:dyDescent="0.3">
      <c r="G448" s="21"/>
    </row>
    <row r="449" spans="7:7" x14ac:dyDescent="0.3">
      <c r="G449" s="21"/>
    </row>
    <row r="450" spans="7:7" x14ac:dyDescent="0.3">
      <c r="G450" s="21"/>
    </row>
    <row r="451" spans="7:7" x14ac:dyDescent="0.3">
      <c r="G451" s="21"/>
    </row>
    <row r="452" spans="7:7" x14ac:dyDescent="0.3">
      <c r="G452" s="21"/>
    </row>
    <row r="453" spans="7:7" x14ac:dyDescent="0.3">
      <c r="G453" s="21"/>
    </row>
    <row r="454" spans="7:7" x14ac:dyDescent="0.3">
      <c r="G454" s="21"/>
    </row>
    <row r="455" spans="7:7" x14ac:dyDescent="0.3">
      <c r="G455" s="21"/>
    </row>
    <row r="456" spans="7:7" x14ac:dyDescent="0.3">
      <c r="G456" s="21"/>
    </row>
    <row r="457" spans="7:7" x14ac:dyDescent="0.3">
      <c r="G457" s="21"/>
    </row>
    <row r="458" spans="7:7" x14ac:dyDescent="0.3">
      <c r="G458" s="21"/>
    </row>
    <row r="459" spans="7:7" x14ac:dyDescent="0.3">
      <c r="G459" s="21"/>
    </row>
    <row r="460" spans="7:7" x14ac:dyDescent="0.3">
      <c r="G460" s="21"/>
    </row>
    <row r="461" spans="7:7" x14ac:dyDescent="0.3">
      <c r="G461" s="21"/>
    </row>
    <row r="462" spans="7:7" x14ac:dyDescent="0.3">
      <c r="G462" s="21"/>
    </row>
    <row r="463" spans="7:7" x14ac:dyDescent="0.3">
      <c r="G463" s="21"/>
    </row>
    <row r="464" spans="7:7" x14ac:dyDescent="0.3">
      <c r="G464" s="21"/>
    </row>
    <row r="465" spans="7:7" x14ac:dyDescent="0.3">
      <c r="G465" s="21"/>
    </row>
    <row r="466" spans="7:7" x14ac:dyDescent="0.3">
      <c r="G466" s="21"/>
    </row>
    <row r="467" spans="7:7" x14ac:dyDescent="0.3">
      <c r="G467" s="21"/>
    </row>
    <row r="468" spans="7:7" x14ac:dyDescent="0.3">
      <c r="G468" s="21"/>
    </row>
    <row r="469" spans="7:7" x14ac:dyDescent="0.3">
      <c r="G469" s="21"/>
    </row>
    <row r="470" spans="7:7" x14ac:dyDescent="0.3">
      <c r="G470" s="21"/>
    </row>
    <row r="471" spans="7:7" x14ac:dyDescent="0.3">
      <c r="G471" s="21"/>
    </row>
    <row r="472" spans="7:7" x14ac:dyDescent="0.3">
      <c r="G472" s="21"/>
    </row>
    <row r="473" spans="7:7" x14ac:dyDescent="0.3">
      <c r="G473" s="21"/>
    </row>
    <row r="474" spans="7:7" x14ac:dyDescent="0.3">
      <c r="G474" s="21"/>
    </row>
    <row r="475" spans="7:7" x14ac:dyDescent="0.3">
      <c r="G475" s="21"/>
    </row>
    <row r="476" spans="7:7" x14ac:dyDescent="0.3">
      <c r="G476" s="21"/>
    </row>
    <row r="477" spans="7:7" x14ac:dyDescent="0.3">
      <c r="G477" s="21"/>
    </row>
    <row r="478" spans="7:7" x14ac:dyDescent="0.3">
      <c r="G478" s="21"/>
    </row>
    <row r="479" spans="7:7" x14ac:dyDescent="0.3">
      <c r="G479" s="21"/>
    </row>
    <row r="480" spans="7:7" x14ac:dyDescent="0.3">
      <c r="G480" s="21"/>
    </row>
    <row r="481" spans="7:7" x14ac:dyDescent="0.3">
      <c r="G481" s="21"/>
    </row>
    <row r="482" spans="7:7" x14ac:dyDescent="0.3">
      <c r="G482" s="21"/>
    </row>
    <row r="483" spans="7:7" x14ac:dyDescent="0.3">
      <c r="G483" s="21"/>
    </row>
    <row r="484" spans="7:7" x14ac:dyDescent="0.3">
      <c r="G484" s="21"/>
    </row>
    <row r="485" spans="7:7" x14ac:dyDescent="0.3">
      <c r="G485" s="21"/>
    </row>
    <row r="486" spans="7:7" x14ac:dyDescent="0.3">
      <c r="G486" s="21"/>
    </row>
    <row r="487" spans="7:7" x14ac:dyDescent="0.3">
      <c r="G487" s="21"/>
    </row>
    <row r="488" spans="7:7" x14ac:dyDescent="0.3">
      <c r="G488" s="21"/>
    </row>
    <row r="489" spans="7:7" x14ac:dyDescent="0.3">
      <c r="G489" s="21"/>
    </row>
    <row r="490" spans="7:7" x14ac:dyDescent="0.3">
      <c r="G490" s="21"/>
    </row>
    <row r="491" spans="7:7" x14ac:dyDescent="0.3">
      <c r="G491" s="21"/>
    </row>
    <row r="492" spans="7:7" x14ac:dyDescent="0.3">
      <c r="G492" s="21"/>
    </row>
    <row r="493" spans="7:7" x14ac:dyDescent="0.3">
      <c r="G493" s="21"/>
    </row>
    <row r="494" spans="7:7" x14ac:dyDescent="0.3">
      <c r="G494" s="21"/>
    </row>
    <row r="495" spans="7:7" x14ac:dyDescent="0.3">
      <c r="G495" s="21"/>
    </row>
    <row r="496" spans="7:7" x14ac:dyDescent="0.3">
      <c r="G496" s="21"/>
    </row>
    <row r="497" spans="7:7" x14ac:dyDescent="0.3">
      <c r="G497" s="21"/>
    </row>
    <row r="498" spans="7:7" x14ac:dyDescent="0.3">
      <c r="G498" s="21"/>
    </row>
    <row r="499" spans="7:7" x14ac:dyDescent="0.3">
      <c r="G499" s="21"/>
    </row>
    <row r="500" spans="7:7" x14ac:dyDescent="0.3">
      <c r="G500" s="21"/>
    </row>
    <row r="501" spans="7:7" x14ac:dyDescent="0.3">
      <c r="G501" s="21"/>
    </row>
    <row r="502" spans="7:7" x14ac:dyDescent="0.3">
      <c r="G502" s="21"/>
    </row>
    <row r="503" spans="7:7" x14ac:dyDescent="0.3">
      <c r="G503" s="21"/>
    </row>
    <row r="504" spans="7:7" x14ac:dyDescent="0.3">
      <c r="G504" s="21"/>
    </row>
    <row r="505" spans="7:7" x14ac:dyDescent="0.3">
      <c r="G505" s="21"/>
    </row>
    <row r="506" spans="7:7" x14ac:dyDescent="0.3">
      <c r="G506" s="21"/>
    </row>
    <row r="507" spans="7:7" x14ac:dyDescent="0.3">
      <c r="G507" s="21"/>
    </row>
    <row r="508" spans="7:7" x14ac:dyDescent="0.3">
      <c r="G508" s="21"/>
    </row>
    <row r="509" spans="7:7" x14ac:dyDescent="0.3">
      <c r="G509" s="21"/>
    </row>
    <row r="510" spans="7:7" x14ac:dyDescent="0.3">
      <c r="G510" s="21"/>
    </row>
    <row r="511" spans="7:7" x14ac:dyDescent="0.3">
      <c r="G511" s="21"/>
    </row>
    <row r="512" spans="7:7" x14ac:dyDescent="0.3">
      <c r="G512" s="21"/>
    </row>
    <row r="513" spans="7:7" x14ac:dyDescent="0.3">
      <c r="G513" s="21"/>
    </row>
    <row r="514" spans="7:7" x14ac:dyDescent="0.3">
      <c r="G514" s="21"/>
    </row>
    <row r="515" spans="7:7" x14ac:dyDescent="0.3">
      <c r="G515" s="21"/>
    </row>
    <row r="516" spans="7:7" x14ac:dyDescent="0.3">
      <c r="G516" s="21"/>
    </row>
    <row r="517" spans="7:7" x14ac:dyDescent="0.3">
      <c r="G517" s="21"/>
    </row>
    <row r="518" spans="7:7" x14ac:dyDescent="0.3">
      <c r="G518" s="21"/>
    </row>
    <row r="519" spans="7:7" x14ac:dyDescent="0.3">
      <c r="G519" s="21"/>
    </row>
    <row r="520" spans="7:7" x14ac:dyDescent="0.3">
      <c r="G520" s="21"/>
    </row>
    <row r="521" spans="7:7" x14ac:dyDescent="0.3">
      <c r="G521" s="21"/>
    </row>
    <row r="522" spans="7:7" x14ac:dyDescent="0.3">
      <c r="G522" s="21"/>
    </row>
    <row r="523" spans="7:7" x14ac:dyDescent="0.3">
      <c r="G523" s="21"/>
    </row>
    <row r="524" spans="7:7" x14ac:dyDescent="0.3">
      <c r="G524" s="21"/>
    </row>
    <row r="525" spans="7:7" x14ac:dyDescent="0.3">
      <c r="G525" s="21"/>
    </row>
    <row r="526" spans="7:7" x14ac:dyDescent="0.3">
      <c r="G526" s="21"/>
    </row>
    <row r="527" spans="7:7" x14ac:dyDescent="0.3">
      <c r="G527" s="21"/>
    </row>
    <row r="528" spans="7:7" x14ac:dyDescent="0.3">
      <c r="G528" s="21"/>
    </row>
    <row r="529" spans="7:7" x14ac:dyDescent="0.3">
      <c r="G529" s="21"/>
    </row>
    <row r="530" spans="7:7" x14ac:dyDescent="0.3">
      <c r="G530" s="21"/>
    </row>
    <row r="531" spans="7:7" x14ac:dyDescent="0.3">
      <c r="G531" s="21"/>
    </row>
    <row r="532" spans="7:7" x14ac:dyDescent="0.3">
      <c r="G532" s="21"/>
    </row>
    <row r="533" spans="7:7" x14ac:dyDescent="0.3">
      <c r="G533" s="21"/>
    </row>
    <row r="534" spans="7:7" x14ac:dyDescent="0.3">
      <c r="G534" s="21"/>
    </row>
    <row r="535" spans="7:7" x14ac:dyDescent="0.3">
      <c r="G535" s="21"/>
    </row>
    <row r="536" spans="7:7" x14ac:dyDescent="0.3">
      <c r="G536" s="21"/>
    </row>
    <row r="537" spans="7:7" x14ac:dyDescent="0.3">
      <c r="G537" s="21"/>
    </row>
    <row r="538" spans="7:7" x14ac:dyDescent="0.3">
      <c r="G538" s="21"/>
    </row>
    <row r="539" spans="7:7" x14ac:dyDescent="0.3">
      <c r="G539" s="21"/>
    </row>
    <row r="540" spans="7:7" x14ac:dyDescent="0.3">
      <c r="G540" s="21"/>
    </row>
    <row r="541" spans="7:7" x14ac:dyDescent="0.3">
      <c r="G541" s="21"/>
    </row>
    <row r="542" spans="7:7" x14ac:dyDescent="0.3">
      <c r="G542" s="21"/>
    </row>
    <row r="543" spans="7:7" x14ac:dyDescent="0.3">
      <c r="G543" s="21"/>
    </row>
    <row r="544" spans="7:7" x14ac:dyDescent="0.3">
      <c r="G544" s="21"/>
    </row>
    <row r="545" spans="7:7" x14ac:dyDescent="0.3">
      <c r="G545" s="21"/>
    </row>
    <row r="546" spans="7:7" x14ac:dyDescent="0.3">
      <c r="G546" s="21"/>
    </row>
    <row r="547" spans="7:7" x14ac:dyDescent="0.3">
      <c r="G547" s="21"/>
    </row>
    <row r="548" spans="7:7" x14ac:dyDescent="0.3">
      <c r="G548" s="21"/>
    </row>
    <row r="549" spans="7:7" x14ac:dyDescent="0.3">
      <c r="G549" s="21"/>
    </row>
    <row r="550" spans="7:7" x14ac:dyDescent="0.3">
      <c r="G550" s="21"/>
    </row>
    <row r="551" spans="7:7" x14ac:dyDescent="0.3">
      <c r="G551" s="21"/>
    </row>
    <row r="552" spans="7:7" x14ac:dyDescent="0.3">
      <c r="G552" s="21"/>
    </row>
    <row r="553" spans="7:7" x14ac:dyDescent="0.3">
      <c r="G553" s="21"/>
    </row>
    <row r="554" spans="7:7" x14ac:dyDescent="0.3">
      <c r="G554" s="21"/>
    </row>
    <row r="555" spans="7:7" x14ac:dyDescent="0.3">
      <c r="G555" s="21"/>
    </row>
    <row r="556" spans="7:7" x14ac:dyDescent="0.3">
      <c r="G556" s="21"/>
    </row>
    <row r="557" spans="7:7" x14ac:dyDescent="0.3">
      <c r="G557" s="21"/>
    </row>
    <row r="558" spans="7:7" x14ac:dyDescent="0.3">
      <c r="G558" s="21"/>
    </row>
    <row r="559" spans="7:7" x14ac:dyDescent="0.3">
      <c r="G559" s="21"/>
    </row>
    <row r="560" spans="7:7" x14ac:dyDescent="0.3">
      <c r="G560" s="21"/>
    </row>
    <row r="561" spans="7:7" x14ac:dyDescent="0.3">
      <c r="G561" s="21"/>
    </row>
    <row r="562" spans="7:7" x14ac:dyDescent="0.3">
      <c r="G562" s="21"/>
    </row>
    <row r="563" spans="7:7" x14ac:dyDescent="0.3">
      <c r="G563" s="21"/>
    </row>
    <row r="564" spans="7:7" x14ac:dyDescent="0.3">
      <c r="G564" s="21"/>
    </row>
    <row r="565" spans="7:7" x14ac:dyDescent="0.3">
      <c r="G565" s="21"/>
    </row>
    <row r="566" spans="7:7" x14ac:dyDescent="0.3">
      <c r="G566" s="21"/>
    </row>
    <row r="567" spans="7:7" x14ac:dyDescent="0.3">
      <c r="G567" s="21"/>
    </row>
    <row r="568" spans="7:7" x14ac:dyDescent="0.3">
      <c r="G568" s="21"/>
    </row>
    <row r="569" spans="7:7" x14ac:dyDescent="0.3">
      <c r="G569" s="21"/>
    </row>
    <row r="570" spans="7:7" x14ac:dyDescent="0.3">
      <c r="G570" s="21"/>
    </row>
    <row r="571" spans="7:7" x14ac:dyDescent="0.3">
      <c r="G571" s="21"/>
    </row>
    <row r="572" spans="7:7" x14ac:dyDescent="0.3">
      <c r="G572" s="21"/>
    </row>
    <row r="573" spans="7:7" x14ac:dyDescent="0.3">
      <c r="G573" s="21"/>
    </row>
    <row r="574" spans="7:7" x14ac:dyDescent="0.3">
      <c r="G574" s="21"/>
    </row>
    <row r="575" spans="7:7" x14ac:dyDescent="0.3">
      <c r="G575" s="21"/>
    </row>
    <row r="576" spans="7:7" x14ac:dyDescent="0.3">
      <c r="G576" s="21"/>
    </row>
    <row r="577" spans="7:7" x14ac:dyDescent="0.3">
      <c r="G577" s="21"/>
    </row>
    <row r="578" spans="7:7" x14ac:dyDescent="0.3">
      <c r="G578" s="21"/>
    </row>
    <row r="579" spans="7:7" x14ac:dyDescent="0.3">
      <c r="G579" s="21"/>
    </row>
    <row r="580" spans="7:7" x14ac:dyDescent="0.3">
      <c r="G580" s="21"/>
    </row>
    <row r="581" spans="7:7" x14ac:dyDescent="0.3">
      <c r="G581" s="21"/>
    </row>
    <row r="582" spans="7:7" x14ac:dyDescent="0.3">
      <c r="G582" s="21"/>
    </row>
    <row r="583" spans="7:7" x14ac:dyDescent="0.3">
      <c r="G583" s="21"/>
    </row>
    <row r="584" spans="7:7" x14ac:dyDescent="0.3">
      <c r="G584" s="21"/>
    </row>
    <row r="585" spans="7:7" x14ac:dyDescent="0.3">
      <c r="G585" s="21"/>
    </row>
    <row r="586" spans="7:7" x14ac:dyDescent="0.3">
      <c r="G586" s="21"/>
    </row>
    <row r="587" spans="7:7" x14ac:dyDescent="0.3">
      <c r="G587" s="21"/>
    </row>
    <row r="588" spans="7:7" x14ac:dyDescent="0.3">
      <c r="G588" s="21"/>
    </row>
    <row r="589" spans="7:7" x14ac:dyDescent="0.3">
      <c r="G589" s="21"/>
    </row>
    <row r="590" spans="7:7" x14ac:dyDescent="0.3">
      <c r="G590" s="21"/>
    </row>
    <row r="591" spans="7:7" x14ac:dyDescent="0.3">
      <c r="G591" s="21"/>
    </row>
    <row r="592" spans="7:7" x14ac:dyDescent="0.3">
      <c r="G592" s="21"/>
    </row>
    <row r="593" spans="7:7" x14ac:dyDescent="0.3">
      <c r="G593" s="21"/>
    </row>
    <row r="594" spans="7:7" x14ac:dyDescent="0.3">
      <c r="G594" s="21"/>
    </row>
    <row r="595" spans="7:7" x14ac:dyDescent="0.3">
      <c r="G595" s="21"/>
    </row>
    <row r="596" spans="7:7" x14ac:dyDescent="0.3">
      <c r="G596" s="21"/>
    </row>
    <row r="597" spans="7:7" x14ac:dyDescent="0.3">
      <c r="G597" s="21"/>
    </row>
    <row r="598" spans="7:7" x14ac:dyDescent="0.3">
      <c r="G598" s="21"/>
    </row>
    <row r="599" spans="7:7" x14ac:dyDescent="0.3">
      <c r="G599" s="21"/>
    </row>
    <row r="600" spans="7:7" x14ac:dyDescent="0.3">
      <c r="G600" s="21"/>
    </row>
    <row r="601" spans="7:7" x14ac:dyDescent="0.3">
      <c r="G601" s="21"/>
    </row>
    <row r="602" spans="7:7" x14ac:dyDescent="0.3">
      <c r="G602" s="21"/>
    </row>
    <row r="603" spans="7:7" x14ac:dyDescent="0.3">
      <c r="G603" s="21"/>
    </row>
    <row r="604" spans="7:7" x14ac:dyDescent="0.3">
      <c r="G604" s="21"/>
    </row>
    <row r="605" spans="7:7" x14ac:dyDescent="0.3">
      <c r="G605" s="21"/>
    </row>
    <row r="606" spans="7:7" x14ac:dyDescent="0.3">
      <c r="G606" s="21"/>
    </row>
    <row r="607" spans="7:7" x14ac:dyDescent="0.3">
      <c r="G607" s="21"/>
    </row>
    <row r="608" spans="7:7" x14ac:dyDescent="0.3">
      <c r="G608" s="21"/>
    </row>
    <row r="609" spans="7:7" x14ac:dyDescent="0.3">
      <c r="G609" s="21"/>
    </row>
    <row r="610" spans="7:7" x14ac:dyDescent="0.3">
      <c r="G610" s="21"/>
    </row>
    <row r="611" spans="7:7" x14ac:dyDescent="0.3">
      <c r="G611" s="21"/>
    </row>
    <row r="612" spans="7:7" x14ac:dyDescent="0.3">
      <c r="G612" s="21"/>
    </row>
    <row r="613" spans="7:7" x14ac:dyDescent="0.3">
      <c r="G613" s="21"/>
    </row>
    <row r="614" spans="7:7" x14ac:dyDescent="0.3">
      <c r="G614" s="21"/>
    </row>
    <row r="615" spans="7:7" x14ac:dyDescent="0.3">
      <c r="G615" s="21"/>
    </row>
    <row r="616" spans="7:7" x14ac:dyDescent="0.3">
      <c r="G616" s="21"/>
    </row>
    <row r="617" spans="7:7" x14ac:dyDescent="0.3">
      <c r="G617" s="21"/>
    </row>
    <row r="618" spans="7:7" x14ac:dyDescent="0.3">
      <c r="G618" s="21"/>
    </row>
    <row r="619" spans="7:7" x14ac:dyDescent="0.3">
      <c r="G619" s="21"/>
    </row>
    <row r="620" spans="7:7" x14ac:dyDescent="0.3">
      <c r="G620" s="21"/>
    </row>
    <row r="621" spans="7:7" x14ac:dyDescent="0.3">
      <c r="G621" s="21"/>
    </row>
    <row r="622" spans="7:7" x14ac:dyDescent="0.3">
      <c r="G622" s="21"/>
    </row>
    <row r="623" spans="7:7" x14ac:dyDescent="0.3">
      <c r="G623" s="21"/>
    </row>
    <row r="624" spans="7:7" x14ac:dyDescent="0.3">
      <c r="G624" s="21"/>
    </row>
    <row r="625" spans="7:7" x14ac:dyDescent="0.3">
      <c r="G625" s="21"/>
    </row>
    <row r="626" spans="7:7" x14ac:dyDescent="0.3">
      <c r="G626" s="21"/>
    </row>
    <row r="627" spans="7:7" x14ac:dyDescent="0.3">
      <c r="G627" s="21"/>
    </row>
    <row r="628" spans="7:7" x14ac:dyDescent="0.3">
      <c r="G628" s="21"/>
    </row>
    <row r="629" spans="7:7" x14ac:dyDescent="0.3">
      <c r="G629" s="21"/>
    </row>
    <row r="630" spans="7:7" x14ac:dyDescent="0.3">
      <c r="G630" s="21"/>
    </row>
    <row r="631" spans="7:7" x14ac:dyDescent="0.3">
      <c r="G631" s="21"/>
    </row>
    <row r="632" spans="7:7" x14ac:dyDescent="0.3">
      <c r="G632" s="21"/>
    </row>
    <row r="633" spans="7:7" x14ac:dyDescent="0.3">
      <c r="G633" s="21"/>
    </row>
    <row r="634" spans="7:7" x14ac:dyDescent="0.3">
      <c r="G634" s="21"/>
    </row>
    <row r="635" spans="7:7" x14ac:dyDescent="0.3">
      <c r="G635" s="21"/>
    </row>
    <row r="636" spans="7:7" x14ac:dyDescent="0.3">
      <c r="G636" s="21"/>
    </row>
    <row r="637" spans="7:7" x14ac:dyDescent="0.3">
      <c r="G637" s="21"/>
    </row>
    <row r="638" spans="7:7" x14ac:dyDescent="0.3">
      <c r="G638" s="21"/>
    </row>
    <row r="639" spans="7:7" x14ac:dyDescent="0.3">
      <c r="G639" s="21"/>
    </row>
    <row r="640" spans="7:7" x14ac:dyDescent="0.3">
      <c r="G640" s="21"/>
    </row>
    <row r="641" spans="7:7" x14ac:dyDescent="0.3">
      <c r="G641" s="21"/>
    </row>
    <row r="642" spans="7:7" x14ac:dyDescent="0.3">
      <c r="G642" s="21"/>
    </row>
    <row r="643" spans="7:7" x14ac:dyDescent="0.3">
      <c r="G643" s="21"/>
    </row>
    <row r="644" spans="7:7" x14ac:dyDescent="0.3">
      <c r="G644" s="21"/>
    </row>
    <row r="645" spans="7:7" x14ac:dyDescent="0.3">
      <c r="G645" s="21"/>
    </row>
    <row r="646" spans="7:7" x14ac:dyDescent="0.3">
      <c r="G646" s="21"/>
    </row>
    <row r="647" spans="7:7" x14ac:dyDescent="0.3">
      <c r="G647" s="21"/>
    </row>
    <row r="648" spans="7:7" x14ac:dyDescent="0.3">
      <c r="G648" s="21"/>
    </row>
    <row r="649" spans="7:7" x14ac:dyDescent="0.3">
      <c r="G649" s="21"/>
    </row>
    <row r="650" spans="7:7" x14ac:dyDescent="0.3">
      <c r="G650" s="21"/>
    </row>
    <row r="651" spans="7:7" x14ac:dyDescent="0.3">
      <c r="G651" s="21"/>
    </row>
    <row r="652" spans="7:7" x14ac:dyDescent="0.3">
      <c r="G652" s="21"/>
    </row>
    <row r="653" spans="7:7" x14ac:dyDescent="0.3">
      <c r="G653" s="21"/>
    </row>
    <row r="654" spans="7:7" x14ac:dyDescent="0.3">
      <c r="G654" s="21"/>
    </row>
    <row r="655" spans="7:7" x14ac:dyDescent="0.3">
      <c r="G655" s="21"/>
    </row>
    <row r="656" spans="7:7" x14ac:dyDescent="0.3">
      <c r="G656" s="21"/>
    </row>
    <row r="657" spans="7:7" x14ac:dyDescent="0.3">
      <c r="G657" s="21"/>
    </row>
    <row r="658" spans="7:7" x14ac:dyDescent="0.3">
      <c r="G658" s="21"/>
    </row>
    <row r="659" spans="7:7" x14ac:dyDescent="0.3">
      <c r="G659" s="21"/>
    </row>
    <row r="660" spans="7:7" x14ac:dyDescent="0.3">
      <c r="G660" s="21"/>
    </row>
    <row r="661" spans="7:7" x14ac:dyDescent="0.3">
      <c r="G661" s="21"/>
    </row>
    <row r="662" spans="7:7" x14ac:dyDescent="0.3">
      <c r="G662" s="21"/>
    </row>
    <row r="663" spans="7:7" x14ac:dyDescent="0.3">
      <c r="G663" s="21"/>
    </row>
    <row r="664" spans="7:7" x14ac:dyDescent="0.3">
      <c r="G664" s="21"/>
    </row>
    <row r="665" spans="7:7" x14ac:dyDescent="0.3">
      <c r="G665" s="21"/>
    </row>
    <row r="666" spans="7:7" x14ac:dyDescent="0.3">
      <c r="G666" s="21"/>
    </row>
    <row r="667" spans="7:7" x14ac:dyDescent="0.3">
      <c r="G667" s="21"/>
    </row>
    <row r="668" spans="7:7" x14ac:dyDescent="0.3">
      <c r="G668" s="21"/>
    </row>
    <row r="669" spans="7:7" x14ac:dyDescent="0.3">
      <c r="G669" s="21"/>
    </row>
    <row r="670" spans="7:7" x14ac:dyDescent="0.3">
      <c r="G670" s="21"/>
    </row>
    <row r="671" spans="7:7" x14ac:dyDescent="0.3">
      <c r="G671" s="21"/>
    </row>
    <row r="672" spans="7:7" x14ac:dyDescent="0.3">
      <c r="G672" s="21"/>
    </row>
    <row r="673" spans="7:7" x14ac:dyDescent="0.3">
      <c r="G673" s="21"/>
    </row>
    <row r="674" spans="7:7" x14ac:dyDescent="0.3">
      <c r="G674" s="21"/>
    </row>
    <row r="675" spans="7:7" x14ac:dyDescent="0.3">
      <c r="G675" s="21"/>
    </row>
    <row r="676" spans="7:7" x14ac:dyDescent="0.3">
      <c r="G676" s="21"/>
    </row>
    <row r="677" spans="7:7" x14ac:dyDescent="0.3">
      <c r="G677" s="21"/>
    </row>
    <row r="678" spans="7:7" x14ac:dyDescent="0.3">
      <c r="G678" s="21"/>
    </row>
    <row r="679" spans="7:7" x14ac:dyDescent="0.3">
      <c r="G679" s="21"/>
    </row>
    <row r="680" spans="7:7" x14ac:dyDescent="0.3">
      <c r="G680" s="21"/>
    </row>
    <row r="681" spans="7:7" x14ac:dyDescent="0.3">
      <c r="G681" s="21"/>
    </row>
    <row r="682" spans="7:7" x14ac:dyDescent="0.3">
      <c r="G682" s="21"/>
    </row>
    <row r="683" spans="7:7" x14ac:dyDescent="0.3">
      <c r="G683" s="21"/>
    </row>
    <row r="684" spans="7:7" x14ac:dyDescent="0.3">
      <c r="G684" s="21"/>
    </row>
    <row r="685" spans="7:7" x14ac:dyDescent="0.3">
      <c r="G685" s="21"/>
    </row>
    <row r="686" spans="7:7" x14ac:dyDescent="0.3">
      <c r="G686" s="21"/>
    </row>
    <row r="687" spans="7:7" x14ac:dyDescent="0.3">
      <c r="G687" s="21"/>
    </row>
    <row r="688" spans="7:7" x14ac:dyDescent="0.3">
      <c r="G688" s="21"/>
    </row>
    <row r="689" spans="7:7" x14ac:dyDescent="0.3">
      <c r="G689" s="21"/>
    </row>
    <row r="690" spans="7:7" x14ac:dyDescent="0.3">
      <c r="G690" s="21"/>
    </row>
    <row r="691" spans="7:7" x14ac:dyDescent="0.3">
      <c r="G691" s="21"/>
    </row>
    <row r="692" spans="7:7" x14ac:dyDescent="0.3">
      <c r="G692" s="21"/>
    </row>
    <row r="693" spans="7:7" x14ac:dyDescent="0.3">
      <c r="G693" s="21"/>
    </row>
    <row r="694" spans="7:7" x14ac:dyDescent="0.3">
      <c r="G694" s="21"/>
    </row>
    <row r="695" spans="7:7" x14ac:dyDescent="0.3">
      <c r="G695" s="21"/>
    </row>
    <row r="696" spans="7:7" x14ac:dyDescent="0.3">
      <c r="G696" s="21"/>
    </row>
    <row r="697" spans="7:7" x14ac:dyDescent="0.3">
      <c r="G697" s="21"/>
    </row>
    <row r="698" spans="7:7" x14ac:dyDescent="0.3">
      <c r="G698" s="21"/>
    </row>
    <row r="699" spans="7:7" x14ac:dyDescent="0.3">
      <c r="G699" s="21"/>
    </row>
    <row r="700" spans="7:7" x14ac:dyDescent="0.3">
      <c r="G700" s="21"/>
    </row>
    <row r="701" spans="7:7" x14ac:dyDescent="0.3">
      <c r="G701" s="21"/>
    </row>
    <row r="702" spans="7:7" x14ac:dyDescent="0.3">
      <c r="G702" s="21"/>
    </row>
    <row r="703" spans="7:7" x14ac:dyDescent="0.3">
      <c r="G703" s="21"/>
    </row>
    <row r="704" spans="7:7" x14ac:dyDescent="0.3">
      <c r="G704" s="21"/>
    </row>
    <row r="705" spans="7:7" x14ac:dyDescent="0.3">
      <c r="G705" s="21"/>
    </row>
    <row r="706" spans="7:7" x14ac:dyDescent="0.3">
      <c r="G706" s="21"/>
    </row>
    <row r="707" spans="7:7" x14ac:dyDescent="0.3">
      <c r="G707" s="21"/>
    </row>
    <row r="708" spans="7:7" x14ac:dyDescent="0.3">
      <c r="G708" s="21"/>
    </row>
    <row r="709" spans="7:7" x14ac:dyDescent="0.3">
      <c r="G709" s="21"/>
    </row>
    <row r="710" spans="7:7" x14ac:dyDescent="0.3">
      <c r="G710" s="21"/>
    </row>
    <row r="711" spans="7:7" x14ac:dyDescent="0.3">
      <c r="G711" s="21"/>
    </row>
    <row r="712" spans="7:7" x14ac:dyDescent="0.3">
      <c r="G712" s="21"/>
    </row>
    <row r="713" spans="7:7" x14ac:dyDescent="0.3">
      <c r="G713" s="21"/>
    </row>
    <row r="714" spans="7:7" x14ac:dyDescent="0.3">
      <c r="G714" s="21"/>
    </row>
    <row r="715" spans="7:7" x14ac:dyDescent="0.3">
      <c r="G715" s="21"/>
    </row>
    <row r="716" spans="7:7" x14ac:dyDescent="0.3">
      <c r="G716" s="21"/>
    </row>
    <row r="717" spans="7:7" x14ac:dyDescent="0.3">
      <c r="G717" s="21"/>
    </row>
    <row r="718" spans="7:7" x14ac:dyDescent="0.3">
      <c r="G718" s="21"/>
    </row>
    <row r="719" spans="7:7" x14ac:dyDescent="0.3">
      <c r="G719" s="21"/>
    </row>
    <row r="720" spans="7:7" x14ac:dyDescent="0.3">
      <c r="G720" s="21"/>
    </row>
    <row r="721" spans="7:7" x14ac:dyDescent="0.3">
      <c r="G721" s="21"/>
    </row>
    <row r="722" spans="7:7" x14ac:dyDescent="0.3">
      <c r="G722" s="21"/>
    </row>
    <row r="723" spans="7:7" x14ac:dyDescent="0.3">
      <c r="G723" s="21"/>
    </row>
    <row r="724" spans="7:7" x14ac:dyDescent="0.3">
      <c r="G724" s="21"/>
    </row>
    <row r="725" spans="7:7" x14ac:dyDescent="0.3">
      <c r="G725" s="21"/>
    </row>
    <row r="726" spans="7:7" x14ac:dyDescent="0.3">
      <c r="G726" s="21"/>
    </row>
    <row r="727" spans="7:7" x14ac:dyDescent="0.3">
      <c r="G727" s="21"/>
    </row>
    <row r="728" spans="7:7" x14ac:dyDescent="0.3">
      <c r="G728" s="21"/>
    </row>
    <row r="729" spans="7:7" x14ac:dyDescent="0.3">
      <c r="G729" s="21"/>
    </row>
    <row r="730" spans="7:7" x14ac:dyDescent="0.3">
      <c r="G730" s="21"/>
    </row>
    <row r="731" spans="7:7" x14ac:dyDescent="0.3">
      <c r="G731" s="21"/>
    </row>
    <row r="732" spans="7:7" x14ac:dyDescent="0.3">
      <c r="G732" s="21"/>
    </row>
    <row r="733" spans="7:7" x14ac:dyDescent="0.3">
      <c r="G733" s="21"/>
    </row>
    <row r="734" spans="7:7" x14ac:dyDescent="0.3">
      <c r="G734" s="21"/>
    </row>
    <row r="735" spans="7:7" x14ac:dyDescent="0.3">
      <c r="G735" s="21"/>
    </row>
    <row r="736" spans="7:7" x14ac:dyDescent="0.3">
      <c r="G736" s="21"/>
    </row>
    <row r="737" spans="7:7" x14ac:dyDescent="0.3">
      <c r="G737" s="21"/>
    </row>
    <row r="738" spans="7:7" x14ac:dyDescent="0.3">
      <c r="G738" s="21"/>
    </row>
    <row r="739" spans="7:7" x14ac:dyDescent="0.3">
      <c r="G739" s="21"/>
    </row>
    <row r="740" spans="7:7" x14ac:dyDescent="0.3">
      <c r="G740" s="21"/>
    </row>
    <row r="741" spans="7:7" x14ac:dyDescent="0.3">
      <c r="G741" s="21"/>
    </row>
    <row r="742" spans="7:7" x14ac:dyDescent="0.3">
      <c r="G742" s="21"/>
    </row>
    <row r="743" spans="7:7" x14ac:dyDescent="0.3">
      <c r="G743" s="21"/>
    </row>
    <row r="744" spans="7:7" x14ac:dyDescent="0.3">
      <c r="G744" s="21"/>
    </row>
    <row r="745" spans="7:7" x14ac:dyDescent="0.3">
      <c r="G745" s="21"/>
    </row>
    <row r="746" spans="7:7" x14ac:dyDescent="0.3">
      <c r="G746" s="21"/>
    </row>
    <row r="747" spans="7:7" x14ac:dyDescent="0.3">
      <c r="G747" s="21"/>
    </row>
    <row r="748" spans="7:7" x14ac:dyDescent="0.3">
      <c r="G748" s="21"/>
    </row>
    <row r="749" spans="7:7" x14ac:dyDescent="0.3">
      <c r="G749" s="21"/>
    </row>
    <row r="750" spans="7:7" x14ac:dyDescent="0.3">
      <c r="G750" s="21"/>
    </row>
    <row r="751" spans="7:7" x14ac:dyDescent="0.3">
      <c r="G751" s="21"/>
    </row>
    <row r="752" spans="7:7" x14ac:dyDescent="0.3">
      <c r="G752" s="21"/>
    </row>
    <row r="753" spans="7:7" x14ac:dyDescent="0.3">
      <c r="G753" s="21"/>
    </row>
    <row r="754" spans="7:7" x14ac:dyDescent="0.3">
      <c r="G754" s="21"/>
    </row>
    <row r="755" spans="7:7" x14ac:dyDescent="0.3">
      <c r="G755" s="21"/>
    </row>
    <row r="756" spans="7:7" x14ac:dyDescent="0.3">
      <c r="G756" s="21"/>
    </row>
    <row r="757" spans="7:7" x14ac:dyDescent="0.3">
      <c r="G757" s="21"/>
    </row>
    <row r="758" spans="7:7" x14ac:dyDescent="0.3">
      <c r="G758" s="21"/>
    </row>
    <row r="759" spans="7:7" x14ac:dyDescent="0.3">
      <c r="G759" s="21"/>
    </row>
    <row r="760" spans="7:7" x14ac:dyDescent="0.3">
      <c r="G760" s="21"/>
    </row>
    <row r="761" spans="7:7" x14ac:dyDescent="0.3">
      <c r="G761" s="21"/>
    </row>
    <row r="762" spans="7:7" x14ac:dyDescent="0.3">
      <c r="G762" s="21"/>
    </row>
    <row r="763" spans="7:7" x14ac:dyDescent="0.3">
      <c r="G763" s="21"/>
    </row>
    <row r="764" spans="7:7" x14ac:dyDescent="0.3">
      <c r="G764" s="21"/>
    </row>
    <row r="765" spans="7:7" x14ac:dyDescent="0.3">
      <c r="G765" s="21"/>
    </row>
    <row r="766" spans="7:7" x14ac:dyDescent="0.3">
      <c r="G766" s="21"/>
    </row>
    <row r="767" spans="7:7" x14ac:dyDescent="0.3">
      <c r="G767" s="21"/>
    </row>
    <row r="768" spans="7:7" x14ac:dyDescent="0.3">
      <c r="G768" s="21"/>
    </row>
    <row r="769" spans="7:7" x14ac:dyDescent="0.3">
      <c r="G769" s="21"/>
    </row>
    <row r="770" spans="7:7" x14ac:dyDescent="0.3">
      <c r="G770" s="21"/>
    </row>
    <row r="771" spans="7:7" x14ac:dyDescent="0.3">
      <c r="G771" s="21"/>
    </row>
    <row r="772" spans="7:7" x14ac:dyDescent="0.3">
      <c r="G772" s="21"/>
    </row>
    <row r="773" spans="7:7" x14ac:dyDescent="0.3">
      <c r="G773" s="21"/>
    </row>
    <row r="774" spans="7:7" x14ac:dyDescent="0.3">
      <c r="G774" s="21"/>
    </row>
    <row r="775" spans="7:7" x14ac:dyDescent="0.3">
      <c r="G775" s="21"/>
    </row>
    <row r="776" spans="7:7" x14ac:dyDescent="0.3">
      <c r="G776" s="21"/>
    </row>
    <row r="777" spans="7:7" x14ac:dyDescent="0.3">
      <c r="G777" s="21"/>
    </row>
    <row r="778" spans="7:7" x14ac:dyDescent="0.3">
      <c r="G778" s="21"/>
    </row>
    <row r="779" spans="7:7" x14ac:dyDescent="0.3">
      <c r="G779" s="21"/>
    </row>
    <row r="780" spans="7:7" x14ac:dyDescent="0.3">
      <c r="G780" s="21"/>
    </row>
    <row r="781" spans="7:7" x14ac:dyDescent="0.3">
      <c r="G781" s="21"/>
    </row>
    <row r="782" spans="7:7" x14ac:dyDescent="0.3">
      <c r="G782" s="21"/>
    </row>
    <row r="783" spans="7:7" x14ac:dyDescent="0.3">
      <c r="G783" s="21"/>
    </row>
    <row r="784" spans="7:7" x14ac:dyDescent="0.3">
      <c r="G784" s="21"/>
    </row>
    <row r="785" spans="7:7" x14ac:dyDescent="0.3">
      <c r="G785" s="21"/>
    </row>
    <row r="786" spans="7:7" x14ac:dyDescent="0.3">
      <c r="G786" s="21"/>
    </row>
    <row r="787" spans="7:7" x14ac:dyDescent="0.3">
      <c r="G787" s="21"/>
    </row>
    <row r="788" spans="7:7" x14ac:dyDescent="0.3">
      <c r="G788" s="21"/>
    </row>
    <row r="789" spans="7:7" x14ac:dyDescent="0.3">
      <c r="G789" s="21"/>
    </row>
    <row r="790" spans="7:7" x14ac:dyDescent="0.3">
      <c r="G790" s="21"/>
    </row>
    <row r="791" spans="7:7" x14ac:dyDescent="0.3">
      <c r="G791" s="21"/>
    </row>
    <row r="792" spans="7:7" x14ac:dyDescent="0.3">
      <c r="G792" s="21"/>
    </row>
    <row r="793" spans="7:7" x14ac:dyDescent="0.3">
      <c r="G793" s="21"/>
    </row>
    <row r="794" spans="7:7" x14ac:dyDescent="0.3">
      <c r="G794" s="21"/>
    </row>
    <row r="795" spans="7:7" x14ac:dyDescent="0.3">
      <c r="G795" s="21"/>
    </row>
    <row r="796" spans="7:7" x14ac:dyDescent="0.3">
      <c r="G796" s="21"/>
    </row>
    <row r="797" spans="7:7" x14ac:dyDescent="0.3">
      <c r="G797" s="21"/>
    </row>
    <row r="798" spans="7:7" x14ac:dyDescent="0.3">
      <c r="G798" s="21"/>
    </row>
    <row r="799" spans="7:7" x14ac:dyDescent="0.3">
      <c r="G799" s="21"/>
    </row>
    <row r="800" spans="7:7" x14ac:dyDescent="0.3">
      <c r="G800" s="21"/>
    </row>
    <row r="801" spans="7:7" x14ac:dyDescent="0.3">
      <c r="G801" s="21"/>
    </row>
    <row r="802" spans="7:7" x14ac:dyDescent="0.3">
      <c r="G802" s="21"/>
    </row>
    <row r="803" spans="7:7" x14ac:dyDescent="0.3">
      <c r="G803" s="21"/>
    </row>
    <row r="804" spans="7:7" x14ac:dyDescent="0.3">
      <c r="G804" s="21"/>
    </row>
    <row r="805" spans="7:7" x14ac:dyDescent="0.3">
      <c r="G805" s="21"/>
    </row>
    <row r="806" spans="7:7" x14ac:dyDescent="0.3">
      <c r="G806" s="21"/>
    </row>
    <row r="807" spans="7:7" x14ac:dyDescent="0.3">
      <c r="G807" s="21"/>
    </row>
    <row r="808" spans="7:7" x14ac:dyDescent="0.3">
      <c r="G808" s="21"/>
    </row>
    <row r="809" spans="7:7" x14ac:dyDescent="0.3">
      <c r="G809" s="21"/>
    </row>
    <row r="810" spans="7:7" x14ac:dyDescent="0.3">
      <c r="G810" s="21"/>
    </row>
    <row r="811" spans="7:7" x14ac:dyDescent="0.3">
      <c r="G811" s="21"/>
    </row>
    <row r="812" spans="7:7" x14ac:dyDescent="0.3">
      <c r="G812" s="21"/>
    </row>
    <row r="813" spans="7:7" x14ac:dyDescent="0.3">
      <c r="G813" s="21"/>
    </row>
    <row r="814" spans="7:7" x14ac:dyDescent="0.3">
      <c r="G814" s="21"/>
    </row>
    <row r="815" spans="7:7" x14ac:dyDescent="0.3">
      <c r="G815" s="21"/>
    </row>
    <row r="816" spans="7:7" x14ac:dyDescent="0.3">
      <c r="G816" s="21"/>
    </row>
    <row r="817" spans="7:7" x14ac:dyDescent="0.3">
      <c r="G817" s="21"/>
    </row>
    <row r="818" spans="7:7" x14ac:dyDescent="0.3">
      <c r="G818" s="21"/>
    </row>
    <row r="819" spans="7:7" x14ac:dyDescent="0.3">
      <c r="G819" s="21"/>
    </row>
    <row r="820" spans="7:7" x14ac:dyDescent="0.3">
      <c r="G820" s="21"/>
    </row>
    <row r="821" spans="7:7" x14ac:dyDescent="0.3">
      <c r="G821" s="21"/>
    </row>
    <row r="822" spans="7:7" x14ac:dyDescent="0.3">
      <c r="G822" s="21"/>
    </row>
    <row r="823" spans="7:7" x14ac:dyDescent="0.3">
      <c r="G823" s="21"/>
    </row>
    <row r="824" spans="7:7" x14ac:dyDescent="0.3">
      <c r="G824" s="21"/>
    </row>
    <row r="825" spans="7:7" x14ac:dyDescent="0.3">
      <c r="G825" s="21"/>
    </row>
    <row r="826" spans="7:7" x14ac:dyDescent="0.3">
      <c r="G826" s="21"/>
    </row>
    <row r="827" spans="7:7" x14ac:dyDescent="0.3">
      <c r="G827" s="21"/>
    </row>
    <row r="828" spans="7:7" x14ac:dyDescent="0.3">
      <c r="G828" s="21"/>
    </row>
    <row r="829" spans="7:7" x14ac:dyDescent="0.3">
      <c r="G829" s="21"/>
    </row>
    <row r="830" spans="7:7" x14ac:dyDescent="0.3">
      <c r="G830" s="21"/>
    </row>
    <row r="831" spans="7:7" x14ac:dyDescent="0.3">
      <c r="G831" s="21"/>
    </row>
    <row r="832" spans="7:7" x14ac:dyDescent="0.3">
      <c r="G832" s="21"/>
    </row>
    <row r="833" spans="7:7" x14ac:dyDescent="0.3">
      <c r="G833" s="21"/>
    </row>
    <row r="834" spans="7:7" x14ac:dyDescent="0.3">
      <c r="G834" s="21"/>
    </row>
    <row r="835" spans="7:7" x14ac:dyDescent="0.3">
      <c r="G835" s="21"/>
    </row>
    <row r="836" spans="7:7" x14ac:dyDescent="0.3">
      <c r="G836" s="21"/>
    </row>
    <row r="837" spans="7:7" x14ac:dyDescent="0.3">
      <c r="G837" s="21"/>
    </row>
    <row r="838" spans="7:7" x14ac:dyDescent="0.3">
      <c r="G838" s="21"/>
    </row>
    <row r="839" spans="7:7" x14ac:dyDescent="0.3">
      <c r="G839" s="21"/>
    </row>
    <row r="840" spans="7:7" x14ac:dyDescent="0.3">
      <c r="G840" s="21"/>
    </row>
    <row r="841" spans="7:7" x14ac:dyDescent="0.3">
      <c r="G841" s="21"/>
    </row>
    <row r="842" spans="7:7" x14ac:dyDescent="0.3">
      <c r="G842" s="21"/>
    </row>
    <row r="843" spans="7:7" x14ac:dyDescent="0.3">
      <c r="G843" s="21"/>
    </row>
    <row r="844" spans="7:7" x14ac:dyDescent="0.3">
      <c r="G844" s="21"/>
    </row>
    <row r="845" spans="7:7" x14ac:dyDescent="0.3">
      <c r="G845" s="21"/>
    </row>
    <row r="846" spans="7:7" x14ac:dyDescent="0.3">
      <c r="G846" s="21"/>
    </row>
    <row r="847" spans="7:7" x14ac:dyDescent="0.3">
      <c r="G847" s="21"/>
    </row>
    <row r="848" spans="7:7" x14ac:dyDescent="0.3">
      <c r="G848" s="21"/>
    </row>
    <row r="849" spans="7:7" x14ac:dyDescent="0.3">
      <c r="G849" s="21"/>
    </row>
    <row r="850" spans="7:7" x14ac:dyDescent="0.3">
      <c r="G850" s="21"/>
    </row>
    <row r="851" spans="7:7" x14ac:dyDescent="0.3">
      <c r="G851" s="21"/>
    </row>
    <row r="852" spans="7:7" x14ac:dyDescent="0.3">
      <c r="G852" s="21"/>
    </row>
    <row r="853" spans="7:7" x14ac:dyDescent="0.3">
      <c r="G853" s="21"/>
    </row>
    <row r="854" spans="7:7" x14ac:dyDescent="0.3">
      <c r="G854" s="21"/>
    </row>
    <row r="855" spans="7:7" x14ac:dyDescent="0.3">
      <c r="G855" s="21"/>
    </row>
    <row r="856" spans="7:7" x14ac:dyDescent="0.3">
      <c r="G856" s="21"/>
    </row>
    <row r="857" spans="7:7" x14ac:dyDescent="0.3">
      <c r="G857" s="21"/>
    </row>
    <row r="858" spans="7:7" x14ac:dyDescent="0.3">
      <c r="G858" s="21"/>
    </row>
    <row r="859" spans="7:7" x14ac:dyDescent="0.3">
      <c r="G859" s="21"/>
    </row>
    <row r="860" spans="7:7" x14ac:dyDescent="0.3">
      <c r="G860" s="21"/>
    </row>
    <row r="861" spans="7:7" x14ac:dyDescent="0.3">
      <c r="G861" s="21"/>
    </row>
    <row r="862" spans="7:7" x14ac:dyDescent="0.3">
      <c r="G862" s="21"/>
    </row>
    <row r="863" spans="7:7" x14ac:dyDescent="0.3">
      <c r="G863" s="21"/>
    </row>
    <row r="864" spans="7:7" x14ac:dyDescent="0.3">
      <c r="G864" s="21"/>
    </row>
    <row r="865" spans="7:7" x14ac:dyDescent="0.3">
      <c r="G865" s="21"/>
    </row>
    <row r="866" spans="7:7" x14ac:dyDescent="0.3">
      <c r="G866" s="21"/>
    </row>
    <row r="867" spans="7:7" x14ac:dyDescent="0.3">
      <c r="G867" s="21"/>
    </row>
    <row r="868" spans="7:7" x14ac:dyDescent="0.3">
      <c r="G868" s="21"/>
    </row>
    <row r="869" spans="7:7" x14ac:dyDescent="0.3">
      <c r="G869" s="21"/>
    </row>
    <row r="870" spans="7:7" x14ac:dyDescent="0.3">
      <c r="G870" s="21"/>
    </row>
    <row r="871" spans="7:7" x14ac:dyDescent="0.3">
      <c r="G871" s="21"/>
    </row>
    <row r="872" spans="7:7" x14ac:dyDescent="0.3">
      <c r="G872" s="21"/>
    </row>
    <row r="873" spans="7:7" x14ac:dyDescent="0.3">
      <c r="G873" s="21"/>
    </row>
    <row r="874" spans="7:7" x14ac:dyDescent="0.3">
      <c r="G874" s="21"/>
    </row>
    <row r="875" spans="7:7" x14ac:dyDescent="0.3">
      <c r="G875" s="21"/>
    </row>
    <row r="876" spans="7:7" x14ac:dyDescent="0.3">
      <c r="G876" s="21"/>
    </row>
    <row r="877" spans="7:7" x14ac:dyDescent="0.3">
      <c r="G877" s="21"/>
    </row>
    <row r="878" spans="7:7" x14ac:dyDescent="0.3">
      <c r="G878" s="21"/>
    </row>
    <row r="879" spans="7:7" x14ac:dyDescent="0.3">
      <c r="G879" s="21"/>
    </row>
    <row r="880" spans="7:7" x14ac:dyDescent="0.3">
      <c r="G880" s="21"/>
    </row>
    <row r="881" spans="7:7" x14ac:dyDescent="0.3">
      <c r="G881" s="21"/>
    </row>
    <row r="882" spans="7:7" x14ac:dyDescent="0.3">
      <c r="G882" s="21"/>
    </row>
    <row r="883" spans="7:7" x14ac:dyDescent="0.3">
      <c r="G883" s="21"/>
    </row>
    <row r="884" spans="7:7" x14ac:dyDescent="0.3">
      <c r="G884" s="21"/>
    </row>
    <row r="885" spans="7:7" x14ac:dyDescent="0.3">
      <c r="G885" s="21"/>
    </row>
    <row r="886" spans="7:7" x14ac:dyDescent="0.3">
      <c r="G886" s="21"/>
    </row>
    <row r="887" spans="7:7" x14ac:dyDescent="0.3">
      <c r="G887" s="21"/>
    </row>
    <row r="888" spans="7:7" x14ac:dyDescent="0.3">
      <c r="G888" s="21"/>
    </row>
    <row r="889" spans="7:7" x14ac:dyDescent="0.3">
      <c r="G889" s="21"/>
    </row>
    <row r="890" spans="7:7" x14ac:dyDescent="0.3">
      <c r="G890" s="21"/>
    </row>
    <row r="891" spans="7:7" x14ac:dyDescent="0.3">
      <c r="G891" s="21"/>
    </row>
    <row r="892" spans="7:7" x14ac:dyDescent="0.3">
      <c r="G892" s="21"/>
    </row>
    <row r="893" spans="7:7" x14ac:dyDescent="0.3">
      <c r="G893" s="21"/>
    </row>
    <row r="894" spans="7:7" x14ac:dyDescent="0.3">
      <c r="G894" s="21"/>
    </row>
    <row r="895" spans="7:7" x14ac:dyDescent="0.3">
      <c r="G895" s="21"/>
    </row>
    <row r="896" spans="7:7" x14ac:dyDescent="0.3">
      <c r="G896" s="21"/>
    </row>
    <row r="897" spans="7:7" x14ac:dyDescent="0.3">
      <c r="G897" s="21"/>
    </row>
    <row r="898" spans="7:7" x14ac:dyDescent="0.3">
      <c r="G898" s="21"/>
    </row>
    <row r="899" spans="7:7" x14ac:dyDescent="0.3">
      <c r="G899" s="21"/>
    </row>
    <row r="900" spans="7:7" x14ac:dyDescent="0.3">
      <c r="G900" s="21"/>
    </row>
    <row r="901" spans="7:7" x14ac:dyDescent="0.3">
      <c r="G901" s="21"/>
    </row>
    <row r="902" spans="7:7" x14ac:dyDescent="0.3">
      <c r="G902" s="66"/>
    </row>
    <row r="903" spans="7:7" x14ac:dyDescent="0.3">
      <c r="G903" s="66"/>
    </row>
    <row r="904" spans="7:7" x14ac:dyDescent="0.3">
      <c r="G904" s="66"/>
    </row>
    <row r="905" spans="7:7" x14ac:dyDescent="0.3">
      <c r="G905" s="66"/>
    </row>
    <row r="906" spans="7:7" x14ac:dyDescent="0.3">
      <c r="G906" s="66"/>
    </row>
    <row r="907" spans="7:7" x14ac:dyDescent="0.3">
      <c r="G907" s="66"/>
    </row>
    <row r="908" spans="7:7" x14ac:dyDescent="0.3">
      <c r="G908" s="66"/>
    </row>
    <row r="909" spans="7:7" x14ac:dyDescent="0.3">
      <c r="G909" s="66"/>
    </row>
    <row r="910" spans="7:7" x14ac:dyDescent="0.3">
      <c r="G910" s="66"/>
    </row>
    <row r="911" spans="7:7" x14ac:dyDescent="0.3">
      <c r="G911" s="66"/>
    </row>
    <row r="912" spans="7:7" x14ac:dyDescent="0.3">
      <c r="G912" s="66"/>
    </row>
    <row r="913" spans="7:7" x14ac:dyDescent="0.3">
      <c r="G913" s="66"/>
    </row>
    <row r="914" spans="7:7" x14ac:dyDescent="0.3">
      <c r="G914" s="66"/>
    </row>
    <row r="915" spans="7:7" x14ac:dyDescent="0.3">
      <c r="G915" s="66"/>
    </row>
    <row r="916" spans="7:7" x14ac:dyDescent="0.3">
      <c r="G916" s="66"/>
    </row>
    <row r="917" spans="7:7" x14ac:dyDescent="0.3">
      <c r="G917" s="66"/>
    </row>
    <row r="918" spans="7:7" x14ac:dyDescent="0.3">
      <c r="G918" s="66"/>
    </row>
    <row r="919" spans="7:7" x14ac:dyDescent="0.3">
      <c r="G919" s="66"/>
    </row>
    <row r="920" spans="7:7" x14ac:dyDescent="0.3">
      <c r="G920" s="66"/>
    </row>
    <row r="921" spans="7:7" x14ac:dyDescent="0.3">
      <c r="G921" s="66"/>
    </row>
    <row r="922" spans="7:7" x14ac:dyDescent="0.3">
      <c r="G922" s="66"/>
    </row>
    <row r="923" spans="7:7" x14ac:dyDescent="0.3">
      <c r="G923" s="66"/>
    </row>
    <row r="924" spans="7:7" x14ac:dyDescent="0.3">
      <c r="G924" s="66"/>
    </row>
    <row r="925" spans="7:7" x14ac:dyDescent="0.3">
      <c r="G925" s="66"/>
    </row>
    <row r="926" spans="7:7" x14ac:dyDescent="0.3">
      <c r="G926" s="66"/>
    </row>
    <row r="927" spans="7:7" x14ac:dyDescent="0.3">
      <c r="G927" s="66"/>
    </row>
    <row r="928" spans="7:7" x14ac:dyDescent="0.3">
      <c r="G928" s="66"/>
    </row>
    <row r="929" spans="7:7" x14ac:dyDescent="0.3">
      <c r="G929" s="66"/>
    </row>
    <row r="930" spans="7:7" x14ac:dyDescent="0.3">
      <c r="G930" s="66"/>
    </row>
    <row r="931" spans="7:7" x14ac:dyDescent="0.3">
      <c r="G931" s="66"/>
    </row>
    <row r="932" spans="7:7" x14ac:dyDescent="0.3">
      <c r="G932" s="66"/>
    </row>
    <row r="933" spans="7:7" x14ac:dyDescent="0.3">
      <c r="G933" s="66"/>
    </row>
    <row r="934" spans="7:7" x14ac:dyDescent="0.3">
      <c r="G934" s="66"/>
    </row>
    <row r="935" spans="7:7" x14ac:dyDescent="0.3">
      <c r="G935" s="66"/>
    </row>
    <row r="936" spans="7:7" x14ac:dyDescent="0.3">
      <c r="G936" s="66"/>
    </row>
    <row r="937" spans="7:7" x14ac:dyDescent="0.3">
      <c r="G937" s="66"/>
    </row>
    <row r="938" spans="7:7" x14ac:dyDescent="0.3">
      <c r="G938" s="66"/>
    </row>
    <row r="939" spans="7:7" x14ac:dyDescent="0.3">
      <c r="G939" s="66"/>
    </row>
    <row r="940" spans="7:7" x14ac:dyDescent="0.3">
      <c r="G940" s="66"/>
    </row>
    <row r="941" spans="7:7" x14ac:dyDescent="0.3">
      <c r="G941" s="66"/>
    </row>
    <row r="942" spans="7:7" x14ac:dyDescent="0.3">
      <c r="G942" s="66"/>
    </row>
    <row r="943" spans="7:7" x14ac:dyDescent="0.3">
      <c r="G943" s="66"/>
    </row>
    <row r="944" spans="7:7" x14ac:dyDescent="0.3">
      <c r="G944" s="66"/>
    </row>
    <row r="945" spans="7:7" x14ac:dyDescent="0.3">
      <c r="G945" s="66"/>
    </row>
    <row r="946" spans="7:7" x14ac:dyDescent="0.3">
      <c r="G946" s="66"/>
    </row>
    <row r="947" spans="7:7" x14ac:dyDescent="0.3">
      <c r="G947" s="66"/>
    </row>
    <row r="948" spans="7:7" x14ac:dyDescent="0.3">
      <c r="G948" s="66"/>
    </row>
    <row r="949" spans="7:7" x14ac:dyDescent="0.3">
      <c r="G949" s="66"/>
    </row>
    <row r="950" spans="7:7" x14ac:dyDescent="0.3">
      <c r="G950" s="66"/>
    </row>
    <row r="951" spans="7:7" x14ac:dyDescent="0.3">
      <c r="G951" s="66"/>
    </row>
    <row r="952" spans="7:7" x14ac:dyDescent="0.3">
      <c r="G952" s="66"/>
    </row>
    <row r="953" spans="7:7" x14ac:dyDescent="0.3">
      <c r="G953" s="66"/>
    </row>
    <row r="954" spans="7:7" x14ac:dyDescent="0.3">
      <c r="G954" s="66"/>
    </row>
    <row r="955" spans="7:7" x14ac:dyDescent="0.3">
      <c r="G955" s="66"/>
    </row>
    <row r="956" spans="7:7" x14ac:dyDescent="0.3">
      <c r="G956" s="66"/>
    </row>
    <row r="957" spans="7:7" x14ac:dyDescent="0.3">
      <c r="G957" s="66"/>
    </row>
    <row r="958" spans="7:7" x14ac:dyDescent="0.3">
      <c r="G958" s="66"/>
    </row>
    <row r="959" spans="7:7" x14ac:dyDescent="0.3">
      <c r="G959" s="66"/>
    </row>
    <row r="960" spans="7:7" x14ac:dyDescent="0.3">
      <c r="G960" s="66"/>
    </row>
    <row r="961" spans="7:7" x14ac:dyDescent="0.3">
      <c r="G961" s="66"/>
    </row>
    <row r="962" spans="7:7" x14ac:dyDescent="0.3">
      <c r="G962" s="66"/>
    </row>
    <row r="963" spans="7:7" x14ac:dyDescent="0.3">
      <c r="G963" s="66"/>
    </row>
    <row r="964" spans="7:7" x14ac:dyDescent="0.3">
      <c r="G964" s="66"/>
    </row>
    <row r="965" spans="7:7" x14ac:dyDescent="0.3">
      <c r="G965" s="66"/>
    </row>
    <row r="966" spans="7:7" x14ac:dyDescent="0.3">
      <c r="G966" s="66"/>
    </row>
    <row r="967" spans="7:7" x14ac:dyDescent="0.3">
      <c r="G967" s="66"/>
    </row>
    <row r="968" spans="7:7" x14ac:dyDescent="0.3">
      <c r="G968" s="66"/>
    </row>
    <row r="969" spans="7:7" x14ac:dyDescent="0.3">
      <c r="G969" s="66"/>
    </row>
    <row r="970" spans="7:7" x14ac:dyDescent="0.3">
      <c r="G970" s="66"/>
    </row>
    <row r="971" spans="7:7" x14ac:dyDescent="0.3">
      <c r="G971" s="66"/>
    </row>
    <row r="972" spans="7:7" x14ac:dyDescent="0.3">
      <c r="G972" s="66"/>
    </row>
    <row r="973" spans="7:7" x14ac:dyDescent="0.3">
      <c r="G973" s="66"/>
    </row>
    <row r="974" spans="7:7" x14ac:dyDescent="0.3">
      <c r="G974" s="66"/>
    </row>
    <row r="975" spans="7:7" x14ac:dyDescent="0.3">
      <c r="G975" s="66"/>
    </row>
    <row r="976" spans="7:7" x14ac:dyDescent="0.3">
      <c r="G976" s="66"/>
    </row>
    <row r="977" spans="7:7" x14ac:dyDescent="0.3">
      <c r="G977" s="66"/>
    </row>
    <row r="978" spans="7:7" x14ac:dyDescent="0.3">
      <c r="G978" s="66"/>
    </row>
    <row r="979" spans="7:7" x14ac:dyDescent="0.3">
      <c r="G979" s="66"/>
    </row>
    <row r="980" spans="7:7" x14ac:dyDescent="0.3">
      <c r="G980" s="66"/>
    </row>
    <row r="981" spans="7:7" x14ac:dyDescent="0.3">
      <c r="G981" s="66"/>
    </row>
    <row r="982" spans="7:7" x14ac:dyDescent="0.3">
      <c r="G982" s="66"/>
    </row>
    <row r="983" spans="7:7" x14ac:dyDescent="0.3">
      <c r="G983" s="66"/>
    </row>
    <row r="984" spans="7:7" x14ac:dyDescent="0.3">
      <c r="G984" s="66"/>
    </row>
    <row r="985" spans="7:7" x14ac:dyDescent="0.3">
      <c r="G985" s="66"/>
    </row>
    <row r="986" spans="7:7" x14ac:dyDescent="0.3">
      <c r="G986" s="66"/>
    </row>
    <row r="987" spans="7:7" x14ac:dyDescent="0.3">
      <c r="G987" s="66"/>
    </row>
    <row r="988" spans="7:7" x14ac:dyDescent="0.3">
      <c r="G988" s="66"/>
    </row>
    <row r="989" spans="7:7" x14ac:dyDescent="0.3">
      <c r="G989" s="66"/>
    </row>
    <row r="990" spans="7:7" x14ac:dyDescent="0.3">
      <c r="G990" s="66"/>
    </row>
    <row r="991" spans="7:7" x14ac:dyDescent="0.3">
      <c r="G991" s="66"/>
    </row>
    <row r="992" spans="7:7" x14ac:dyDescent="0.3">
      <c r="G992" s="66"/>
    </row>
    <row r="993" spans="7:7" x14ac:dyDescent="0.3">
      <c r="G993" s="66"/>
    </row>
    <row r="994" spans="7:7" x14ac:dyDescent="0.3">
      <c r="G994" s="66"/>
    </row>
    <row r="995" spans="7:7" x14ac:dyDescent="0.3">
      <c r="G995" s="66"/>
    </row>
    <row r="996" spans="7:7" x14ac:dyDescent="0.3">
      <c r="G996" s="66"/>
    </row>
    <row r="997" spans="7:7" x14ac:dyDescent="0.3">
      <c r="G997" s="66"/>
    </row>
    <row r="998" spans="7:7" x14ac:dyDescent="0.3">
      <c r="G998" s="66"/>
    </row>
    <row r="999" spans="7:7" x14ac:dyDescent="0.3">
      <c r="G999" s="66"/>
    </row>
    <row r="1000" spans="7:7" x14ac:dyDescent="0.3">
      <c r="G1000" s="66"/>
    </row>
    <row r="1001" spans="7:7" x14ac:dyDescent="0.3">
      <c r="G1001" s="66"/>
    </row>
    <row r="1002" spans="7:7" x14ac:dyDescent="0.3">
      <c r="G1002" s="66"/>
    </row>
    <row r="1003" spans="7:7" x14ac:dyDescent="0.3">
      <c r="G1003" s="66"/>
    </row>
    <row r="1004" spans="7:7" x14ac:dyDescent="0.3">
      <c r="G1004" s="66"/>
    </row>
    <row r="1005" spans="7:7" x14ac:dyDescent="0.3">
      <c r="G1005" s="66"/>
    </row>
    <row r="1006" spans="7:7" x14ac:dyDescent="0.3">
      <c r="G1006" s="66"/>
    </row>
    <row r="1007" spans="7:7" x14ac:dyDescent="0.3">
      <c r="G1007" s="66"/>
    </row>
    <row r="1008" spans="7:7" x14ac:dyDescent="0.3">
      <c r="G1008" s="66"/>
    </row>
    <row r="1009" spans="7:7" x14ac:dyDescent="0.3">
      <c r="G1009" s="66"/>
    </row>
    <row r="1010" spans="7:7" x14ac:dyDescent="0.3">
      <c r="G1010" s="66"/>
    </row>
    <row r="1011" spans="7:7" x14ac:dyDescent="0.3">
      <c r="G1011" s="66"/>
    </row>
    <row r="1012" spans="7:7" x14ac:dyDescent="0.3">
      <c r="G1012" s="66"/>
    </row>
    <row r="1013" spans="7:7" x14ac:dyDescent="0.3">
      <c r="G1013" s="66"/>
    </row>
    <row r="1014" spans="7:7" x14ac:dyDescent="0.3">
      <c r="G1014" s="66"/>
    </row>
    <row r="1015" spans="7:7" x14ac:dyDescent="0.3">
      <c r="G1015" s="66"/>
    </row>
    <row r="1016" spans="7:7" x14ac:dyDescent="0.3">
      <c r="G1016" s="66"/>
    </row>
    <row r="1017" spans="7:7" x14ac:dyDescent="0.3">
      <c r="G1017" s="66"/>
    </row>
    <row r="1018" spans="7:7" x14ac:dyDescent="0.3">
      <c r="G1018" s="66"/>
    </row>
    <row r="1019" spans="7:7" x14ac:dyDescent="0.3">
      <c r="G1019" s="66"/>
    </row>
    <row r="1020" spans="7:7" x14ac:dyDescent="0.3">
      <c r="G1020" s="66"/>
    </row>
    <row r="1021" spans="7:7" x14ac:dyDescent="0.3">
      <c r="G1021" s="66"/>
    </row>
    <row r="1022" spans="7:7" x14ac:dyDescent="0.3">
      <c r="G1022" s="66"/>
    </row>
    <row r="1023" spans="7:7" x14ac:dyDescent="0.3">
      <c r="G1023" s="66"/>
    </row>
    <row r="1024" spans="7:7" x14ac:dyDescent="0.3">
      <c r="G1024" s="66"/>
    </row>
    <row r="1025" spans="7:7" x14ac:dyDescent="0.3">
      <c r="G1025" s="66"/>
    </row>
    <row r="1026" spans="7:7" x14ac:dyDescent="0.3">
      <c r="G1026" s="66"/>
    </row>
    <row r="1027" spans="7:7" x14ac:dyDescent="0.3">
      <c r="G1027" s="66"/>
    </row>
    <row r="1028" spans="7:7" x14ac:dyDescent="0.3">
      <c r="G1028" s="66"/>
    </row>
    <row r="1029" spans="7:7" x14ac:dyDescent="0.3">
      <c r="G1029" s="66"/>
    </row>
    <row r="1030" spans="7:7" x14ac:dyDescent="0.3">
      <c r="G1030" s="66"/>
    </row>
    <row r="1031" spans="7:7" x14ac:dyDescent="0.3">
      <c r="G1031" s="66"/>
    </row>
    <row r="1032" spans="7:7" x14ac:dyDescent="0.3">
      <c r="G1032" s="66"/>
    </row>
    <row r="1033" spans="7:7" x14ac:dyDescent="0.3">
      <c r="G1033" s="66"/>
    </row>
    <row r="1034" spans="7:7" x14ac:dyDescent="0.3">
      <c r="G1034" s="66"/>
    </row>
    <row r="1035" spans="7:7" x14ac:dyDescent="0.3">
      <c r="G1035" s="66"/>
    </row>
    <row r="1036" spans="7:7" x14ac:dyDescent="0.3">
      <c r="G1036" s="66"/>
    </row>
    <row r="1037" spans="7:7" x14ac:dyDescent="0.3">
      <c r="G1037" s="66"/>
    </row>
    <row r="1038" spans="7:7" x14ac:dyDescent="0.3">
      <c r="G1038" s="66"/>
    </row>
    <row r="1039" spans="7:7" x14ac:dyDescent="0.3">
      <c r="G1039" s="66"/>
    </row>
    <row r="1040" spans="7:7" x14ac:dyDescent="0.3">
      <c r="G1040" s="66"/>
    </row>
    <row r="1041" spans="7:7" x14ac:dyDescent="0.3">
      <c r="G1041" s="66"/>
    </row>
    <row r="1042" spans="7:7" x14ac:dyDescent="0.3">
      <c r="G1042" s="66"/>
    </row>
    <row r="1043" spans="7:7" x14ac:dyDescent="0.3">
      <c r="G1043" s="66"/>
    </row>
    <row r="1044" spans="7:7" x14ac:dyDescent="0.3">
      <c r="G1044" s="66"/>
    </row>
    <row r="1045" spans="7:7" x14ac:dyDescent="0.3">
      <c r="G1045" s="66"/>
    </row>
    <row r="1046" spans="7:7" x14ac:dyDescent="0.3">
      <c r="G1046" s="66"/>
    </row>
    <row r="1047" spans="7:7" x14ac:dyDescent="0.3">
      <c r="G1047" s="66"/>
    </row>
    <row r="1048" spans="7:7" x14ac:dyDescent="0.3">
      <c r="G1048" s="66"/>
    </row>
    <row r="1049" spans="7:7" x14ac:dyDescent="0.3">
      <c r="G1049" s="66"/>
    </row>
    <row r="1050" spans="7:7" x14ac:dyDescent="0.3">
      <c r="G1050" s="66"/>
    </row>
    <row r="1051" spans="7:7" x14ac:dyDescent="0.3">
      <c r="G1051" s="66"/>
    </row>
    <row r="1052" spans="7:7" x14ac:dyDescent="0.3">
      <c r="G1052" s="66"/>
    </row>
    <row r="1053" spans="7:7" x14ac:dyDescent="0.3">
      <c r="G1053" s="66"/>
    </row>
    <row r="1054" spans="7:7" x14ac:dyDescent="0.3">
      <c r="G1054" s="66"/>
    </row>
    <row r="1055" spans="7:7" x14ac:dyDescent="0.3">
      <c r="G1055" s="66"/>
    </row>
    <row r="1056" spans="7:7" x14ac:dyDescent="0.3">
      <c r="G1056" s="66"/>
    </row>
    <row r="1057" spans="7:7" x14ac:dyDescent="0.3">
      <c r="G1057" s="66"/>
    </row>
    <row r="1058" spans="7:7" x14ac:dyDescent="0.3">
      <c r="G1058" s="66"/>
    </row>
    <row r="1059" spans="7:7" x14ac:dyDescent="0.3">
      <c r="G1059" s="66"/>
    </row>
    <row r="1060" spans="7:7" x14ac:dyDescent="0.3">
      <c r="G1060" s="66"/>
    </row>
    <row r="1061" spans="7:7" x14ac:dyDescent="0.3">
      <c r="G1061" s="66"/>
    </row>
    <row r="1062" spans="7:7" x14ac:dyDescent="0.3">
      <c r="G1062" s="66"/>
    </row>
    <row r="1063" spans="7:7" x14ac:dyDescent="0.3">
      <c r="G1063" s="66"/>
    </row>
    <row r="1064" spans="7:7" x14ac:dyDescent="0.3">
      <c r="G1064" s="66"/>
    </row>
    <row r="1065" spans="7:7" x14ac:dyDescent="0.3">
      <c r="G1065" s="66"/>
    </row>
    <row r="1066" spans="7:7" x14ac:dyDescent="0.3">
      <c r="G1066" s="66"/>
    </row>
    <row r="1067" spans="7:7" x14ac:dyDescent="0.3">
      <c r="G1067" s="66"/>
    </row>
    <row r="1068" spans="7:7" x14ac:dyDescent="0.3">
      <c r="G1068" s="66"/>
    </row>
    <row r="1069" spans="7:7" x14ac:dyDescent="0.3">
      <c r="G1069" s="66"/>
    </row>
    <row r="1070" spans="7:7" x14ac:dyDescent="0.3">
      <c r="G1070" s="66"/>
    </row>
    <row r="1071" spans="7:7" x14ac:dyDescent="0.3">
      <c r="G1071" s="66"/>
    </row>
    <row r="1072" spans="7:7" x14ac:dyDescent="0.3">
      <c r="G1072" s="66"/>
    </row>
    <row r="1073" spans="7:7" x14ac:dyDescent="0.3">
      <c r="G1073" s="66"/>
    </row>
    <row r="1074" spans="7:7" x14ac:dyDescent="0.3">
      <c r="G1074" s="66"/>
    </row>
    <row r="1075" spans="7:7" x14ac:dyDescent="0.3">
      <c r="G1075" s="66"/>
    </row>
    <row r="1076" spans="7:7" x14ac:dyDescent="0.3">
      <c r="G1076" s="66"/>
    </row>
    <row r="1077" spans="7:7" x14ac:dyDescent="0.3">
      <c r="G1077" s="66"/>
    </row>
    <row r="1078" spans="7:7" x14ac:dyDescent="0.3">
      <c r="G1078" s="66"/>
    </row>
    <row r="1079" spans="7:7" x14ac:dyDescent="0.3">
      <c r="G1079" s="66"/>
    </row>
    <row r="1080" spans="7:7" x14ac:dyDescent="0.3">
      <c r="G1080" s="66"/>
    </row>
    <row r="1081" spans="7:7" x14ac:dyDescent="0.3">
      <c r="G1081" s="66"/>
    </row>
    <row r="1082" spans="7:7" x14ac:dyDescent="0.3">
      <c r="G1082" s="66"/>
    </row>
    <row r="1083" spans="7:7" x14ac:dyDescent="0.3">
      <c r="G1083" s="66"/>
    </row>
    <row r="1084" spans="7:7" x14ac:dyDescent="0.3">
      <c r="G1084" s="66"/>
    </row>
    <row r="1085" spans="7:7" x14ac:dyDescent="0.3">
      <c r="G1085" s="66"/>
    </row>
    <row r="1086" spans="7:7" x14ac:dyDescent="0.3">
      <c r="G1086" s="66"/>
    </row>
    <row r="1087" spans="7:7" x14ac:dyDescent="0.3">
      <c r="G1087" s="66"/>
    </row>
    <row r="1088" spans="7:7" x14ac:dyDescent="0.3">
      <c r="G1088" s="66"/>
    </row>
    <row r="1089" spans="7:7" x14ac:dyDescent="0.3">
      <c r="G1089" s="66"/>
    </row>
    <row r="1090" spans="7:7" x14ac:dyDescent="0.3">
      <c r="G1090" s="66"/>
    </row>
    <row r="1091" spans="7:7" x14ac:dyDescent="0.3">
      <c r="G1091" s="66"/>
    </row>
    <row r="1092" spans="7:7" x14ac:dyDescent="0.3">
      <c r="G1092" s="66"/>
    </row>
    <row r="1093" spans="7:7" x14ac:dyDescent="0.3">
      <c r="G1093" s="66"/>
    </row>
    <row r="1094" spans="7:7" x14ac:dyDescent="0.3">
      <c r="G1094" s="66"/>
    </row>
    <row r="1095" spans="7:7" x14ac:dyDescent="0.3">
      <c r="G1095" s="66"/>
    </row>
    <row r="1096" spans="7:7" x14ac:dyDescent="0.3">
      <c r="G1096" s="66"/>
    </row>
    <row r="1097" spans="7:7" x14ac:dyDescent="0.3">
      <c r="G1097" s="66"/>
    </row>
    <row r="1098" spans="7:7" x14ac:dyDescent="0.3">
      <c r="G1098" s="66"/>
    </row>
    <row r="1099" spans="7:7" x14ac:dyDescent="0.3">
      <c r="G1099" s="66"/>
    </row>
    <row r="1100" spans="7:7" x14ac:dyDescent="0.3">
      <c r="G1100" s="66"/>
    </row>
    <row r="1101" spans="7:7" x14ac:dyDescent="0.3">
      <c r="G1101" s="66"/>
    </row>
    <row r="1102" spans="7:7" x14ac:dyDescent="0.3">
      <c r="G1102" s="66"/>
    </row>
    <row r="1103" spans="7:7" x14ac:dyDescent="0.3">
      <c r="G1103" s="66"/>
    </row>
    <row r="1104" spans="7:7" x14ac:dyDescent="0.3">
      <c r="G1104" s="66"/>
    </row>
    <row r="1105" spans="7:7" x14ac:dyDescent="0.3">
      <c r="G1105" s="66"/>
    </row>
    <row r="1106" spans="7:7" x14ac:dyDescent="0.3">
      <c r="G1106" s="66"/>
    </row>
    <row r="1107" spans="7:7" x14ac:dyDescent="0.3">
      <c r="G1107" s="66"/>
    </row>
    <row r="1108" spans="7:7" x14ac:dyDescent="0.3">
      <c r="G1108" s="66"/>
    </row>
    <row r="1109" spans="7:7" x14ac:dyDescent="0.3">
      <c r="G1109" s="66"/>
    </row>
    <row r="1110" spans="7:7" x14ac:dyDescent="0.3">
      <c r="G1110" s="66"/>
    </row>
  </sheetData>
  <sheetProtection sheet="1" objects="1" scenarios="1" formatCells="0" formatRows="0" insertRows="0"/>
  <protectedRanges>
    <protectedRange sqref="C211 C213 K192:K194 K178:K184 K120:K158 K95:K114 K73:K92 K52:K70 K47 K35:K40 K15:K16 K6:K13 K20:K30" name="Range5"/>
    <protectedRange sqref="B120:B158" name="Bereich3_1"/>
    <protectedRange sqref="F15 C15:C16 C6:G13 C20:C30" name="Bereich1"/>
    <protectedRange sqref="C47:G47 B73:G92 F35:G40 B95:G114 B52:G70" name="Bereich2"/>
    <protectedRange sqref="B147:E158 G120:G158 C161:E165 C167:F170 F178:G184 F203:G206 C213 F211:G211 C120:E146 F192:G194 F208:G209" name="Bereich3"/>
  </protectedRanges>
  <mergeCells count="126">
    <mergeCell ref="I203:J203"/>
    <mergeCell ref="I204:J204"/>
    <mergeCell ref="I205:J205"/>
    <mergeCell ref="I206:J206"/>
    <mergeCell ref="I208:J208"/>
    <mergeCell ref="F196:G196"/>
    <mergeCell ref="B215:G215"/>
    <mergeCell ref="A1:D1"/>
    <mergeCell ref="A15:B15"/>
    <mergeCell ref="A16:B16"/>
    <mergeCell ref="F15:G15"/>
    <mergeCell ref="D47:F47"/>
    <mergeCell ref="B41:E41"/>
    <mergeCell ref="B39:D39"/>
    <mergeCell ref="B40:D40"/>
    <mergeCell ref="B38:D38"/>
    <mergeCell ref="A6:B6"/>
    <mergeCell ref="A7:B7"/>
    <mergeCell ref="A8:B8"/>
    <mergeCell ref="A9:B9"/>
    <mergeCell ref="A12:B12"/>
    <mergeCell ref="A11:B11"/>
    <mergeCell ref="C11:G11"/>
    <mergeCell ref="C10:G10"/>
    <mergeCell ref="A10:B10"/>
    <mergeCell ref="A2:D2"/>
    <mergeCell ref="A4:G4"/>
    <mergeCell ref="C8:G8"/>
    <mergeCell ref="C9:G9"/>
    <mergeCell ref="C12:G12"/>
    <mergeCell ref="C16:G16"/>
    <mergeCell ref="C15:D15"/>
    <mergeCell ref="B37:D37"/>
    <mergeCell ref="B36:D36"/>
    <mergeCell ref="B35:D35"/>
    <mergeCell ref="A13:B13"/>
    <mergeCell ref="C13:G13"/>
    <mergeCell ref="C28:G28"/>
    <mergeCell ref="C29:G29"/>
    <mergeCell ref="C30:G30"/>
    <mergeCell ref="C26:G26"/>
    <mergeCell ref="C27:G27"/>
    <mergeCell ref="C23:G23"/>
    <mergeCell ref="E86:G86"/>
    <mergeCell ref="C213:G213"/>
    <mergeCell ref="E96:G96"/>
    <mergeCell ref="E97:G97"/>
    <mergeCell ref="E98:G98"/>
    <mergeCell ref="E99:G99"/>
    <mergeCell ref="E100:G100"/>
    <mergeCell ref="E104:G104"/>
    <mergeCell ref="E101:G101"/>
    <mergeCell ref="E102:G102"/>
    <mergeCell ref="E103:G103"/>
    <mergeCell ref="E113:G113"/>
    <mergeCell ref="E116:G116"/>
    <mergeCell ref="B184:D184"/>
    <mergeCell ref="B182:D182"/>
    <mergeCell ref="F186:G186"/>
    <mergeCell ref="B180:D180"/>
    <mergeCell ref="B181:D181"/>
    <mergeCell ref="B183:D183"/>
    <mergeCell ref="B192:D192"/>
    <mergeCell ref="B193:D193"/>
    <mergeCell ref="B194:D194"/>
    <mergeCell ref="B176:D176"/>
    <mergeCell ref="B190:D190"/>
    <mergeCell ref="E69:G69"/>
    <mergeCell ref="E74:G74"/>
    <mergeCell ref="E75:G75"/>
    <mergeCell ref="E76:G76"/>
    <mergeCell ref="E73:G73"/>
    <mergeCell ref="E92:G92"/>
    <mergeCell ref="E95:G95"/>
    <mergeCell ref="E114:G114"/>
    <mergeCell ref="E77:G77"/>
    <mergeCell ref="E78:G78"/>
    <mergeCell ref="E79:G79"/>
    <mergeCell ref="E82:G82"/>
    <mergeCell ref="E80:G80"/>
    <mergeCell ref="E105:G105"/>
    <mergeCell ref="E106:G106"/>
    <mergeCell ref="E107:G107"/>
    <mergeCell ref="E108:G108"/>
    <mergeCell ref="E109:G109"/>
    <mergeCell ref="E110:G110"/>
    <mergeCell ref="E111:G111"/>
    <mergeCell ref="E112:G112"/>
    <mergeCell ref="E83:G83"/>
    <mergeCell ref="E84:G84"/>
    <mergeCell ref="E85:G85"/>
    <mergeCell ref="E53:G53"/>
    <mergeCell ref="E54:G54"/>
    <mergeCell ref="E56:G56"/>
    <mergeCell ref="E66:G66"/>
    <mergeCell ref="E67:G67"/>
    <mergeCell ref="E68:G68"/>
    <mergeCell ref="E59:G59"/>
    <mergeCell ref="E60:G60"/>
    <mergeCell ref="E61:G61"/>
    <mergeCell ref="E62:G62"/>
    <mergeCell ref="E63:G63"/>
    <mergeCell ref="B49:C49"/>
    <mergeCell ref="E52:G52"/>
    <mergeCell ref="E89:G89"/>
    <mergeCell ref="E90:G90"/>
    <mergeCell ref="E91:G91"/>
    <mergeCell ref="B178:D178"/>
    <mergeCell ref="B179:D179"/>
    <mergeCell ref="C6:G6"/>
    <mergeCell ref="C7:G7"/>
    <mergeCell ref="E87:G87"/>
    <mergeCell ref="E88:G88"/>
    <mergeCell ref="E55:G55"/>
    <mergeCell ref="E81:G81"/>
    <mergeCell ref="E57:G57"/>
    <mergeCell ref="E58:G58"/>
    <mergeCell ref="E64:G64"/>
    <mergeCell ref="E65:G65"/>
    <mergeCell ref="F42:G42"/>
    <mergeCell ref="E70:G70"/>
    <mergeCell ref="C20:G20"/>
    <mergeCell ref="C21:G21"/>
    <mergeCell ref="C22:G22"/>
    <mergeCell ref="C24:G24"/>
    <mergeCell ref="C25:G25"/>
  </mergeCells>
  <phoneticPr fontId="14" type="noConversion"/>
  <conditionalFormatting sqref="A46:G115 A116:E116 A117:G173 A176:B176 E176:G176 A177:G186 A190:B190 E190:G190 A191:G196">
    <cfRule type="expression" dxfId="51" priority="2">
      <formula>$I46</formula>
    </cfRule>
  </conditionalFormatting>
  <conditionalFormatting sqref="B176">
    <cfRule type="expression" dxfId="50" priority="41">
      <formula>LEFT($B176,5)&lt;&gt;"Keine"</formula>
    </cfRule>
    <cfRule type="expression" dxfId="49" priority="40">
      <formula>LEFT($B176,5)="Keine"</formula>
    </cfRule>
  </conditionalFormatting>
  <conditionalFormatting sqref="B190">
    <cfRule type="expression" dxfId="48" priority="6">
      <formula>LEFT($B190,5)="Keine"</formula>
    </cfRule>
    <cfRule type="expression" dxfId="47" priority="14">
      <formula>LEFT($B190,5)&lt;&gt;"Keine"</formula>
    </cfRule>
  </conditionalFormatting>
  <conditionalFormatting sqref="C47">
    <cfRule type="cellIs" dxfId="46" priority="15" operator="equal">
      <formula>"Weiss nicht"</formula>
    </cfRule>
    <cfRule type="expression" dxfId="45" priority="16">
      <formula>LEFT(C47,4)="Nein"</formula>
    </cfRule>
    <cfRule type="cellIs" dxfId="44" priority="17" operator="equal">
      <formula>"Ja"</formula>
    </cfRule>
    <cfRule type="cellIs" dxfId="43" priority="18" operator="equal">
      <formula>"(wählen)"</formula>
    </cfRule>
    <cfRule type="cellIs" dxfId="42" priority="19" operator="equal">
      <formula>"N/A"</formula>
    </cfRule>
  </conditionalFormatting>
  <conditionalFormatting sqref="C200:C206 C208:C209">
    <cfRule type="expression" dxfId="41" priority="52">
      <formula>C200="Ja"</formula>
    </cfRule>
    <cfRule type="expression" dxfId="40" priority="51">
      <formula>C200="Nein"</formula>
    </cfRule>
    <cfRule type="expression" dxfId="39" priority="39">
      <formula>C200="Womöglich"</formula>
    </cfRule>
  </conditionalFormatting>
  <conditionalFormatting sqref="C52:D70 C73:D92 F203:F206 F208:F209 C95:D114 C120:E158 F178:F184 F192:F194 F35:F40">
    <cfRule type="cellIs" dxfId="38" priority="93" operator="equal">
      <formula>"(wählen)"</formula>
    </cfRule>
    <cfRule type="cellIs" dxfId="37" priority="94" operator="equal">
      <formula>"N/A"</formula>
    </cfRule>
  </conditionalFormatting>
  <conditionalFormatting sqref="C167:F170">
    <cfRule type="expression" dxfId="36" priority="126">
      <formula>COUNTIF(C167, "*Mittel*")&gt;0</formula>
    </cfRule>
    <cfRule type="expression" dxfId="35" priority="127">
      <formula>COUNTIF(C167, "*Hoch*")&gt;0</formula>
    </cfRule>
    <cfRule type="expression" dxfId="34" priority="128">
      <formula>COUNTIF(C167, "*Tief*")&gt;0</formula>
    </cfRule>
  </conditionalFormatting>
  <conditionalFormatting sqref="D52:D70 D73:D92">
    <cfRule type="expression" dxfId="33" priority="33">
      <formula>AND($C52=$G$71,$D52=$F$50)</formula>
    </cfRule>
    <cfRule type="expression" dxfId="32" priority="82">
      <formula>AND(OR($C52=$E$71,$C52=$F$71),$D52=$D$50)</formula>
    </cfRule>
    <cfRule type="expression" dxfId="31" priority="81">
      <formula>AND(OR($C52=$E$71,$C52=$F$71),$D52=$E$50)</formula>
    </cfRule>
    <cfRule type="expression" dxfId="30" priority="80">
      <formula>AND($C52=$G$71,$D52=$E$50)</formula>
    </cfRule>
    <cfRule type="expression" dxfId="29" priority="34">
      <formula>AND($C52=$G$71,$D52=$D$50)</formula>
    </cfRule>
    <cfRule type="expression" dxfId="28" priority="92">
      <formula>AND(OR($C52=$E$71,$C52=$F$71),$D52=$F$50)</formula>
    </cfRule>
  </conditionalFormatting>
  <conditionalFormatting sqref="D95:D114">
    <cfRule type="expression" dxfId="27" priority="31">
      <formula>AND($C95=$D$93,$D95=$F$50)</formula>
    </cfRule>
    <cfRule type="expression" dxfId="26" priority="32">
      <formula>AND($C95=$D$93,$D95=$D$50)</formula>
    </cfRule>
    <cfRule type="expression" dxfId="25" priority="30">
      <formula>AND($C95=$D$93,$D95=$E$50)</formula>
    </cfRule>
    <cfRule type="expression" dxfId="24" priority="29">
      <formula>AND($C95=$G$93,$D95=$E$50)</formula>
    </cfRule>
    <cfRule type="expression" dxfId="23" priority="26">
      <formula>AND($C95=$G$93,$D95=$F$50)</formula>
    </cfRule>
    <cfRule type="expression" dxfId="22" priority="27">
      <formula>AND($C95=$G$93,$D95=$D$50)</formula>
    </cfRule>
  </conditionalFormatting>
  <conditionalFormatting sqref="F120:F158">
    <cfRule type="expression" dxfId="21" priority="53">
      <formula>COUNTIF(F120, "*Mittel*")&gt;0</formula>
    </cfRule>
    <cfRule type="expression" dxfId="20" priority="54">
      <formula>COUNTIF(F120, "*Hoch*")&gt;0</formula>
    </cfRule>
    <cfRule type="expression" dxfId="19" priority="55">
      <formula>COUNTIF(F120, "*Tief*")&gt;0</formula>
    </cfRule>
  </conditionalFormatting>
  <conditionalFormatting sqref="F203:F206 F208:F209">
    <cfRule type="expression" dxfId="18" priority="48">
      <formula>F203="Ja"</formula>
    </cfRule>
    <cfRule type="expression" dxfId="17" priority="47">
      <formula>F203="Nein"</formula>
    </cfRule>
    <cfRule type="expression" dxfId="16" priority="46">
      <formula>F203="Erfolgt"</formula>
    </cfRule>
    <cfRule type="expression" dxfId="15" priority="45">
      <formula>F203="Unklar"</formula>
    </cfRule>
  </conditionalFormatting>
  <conditionalFormatting sqref="F211">
    <cfRule type="expression" dxfId="14" priority="20">
      <formula>F211="Unklar"</formula>
    </cfRule>
    <cfRule type="expression" dxfId="13" priority="21">
      <formula>F211="Erfolgt"</formula>
    </cfRule>
    <cfRule type="expression" dxfId="12" priority="22">
      <formula>F211="Nein"</formula>
    </cfRule>
    <cfRule type="cellIs" dxfId="11" priority="25" operator="equal">
      <formula>"N/A"</formula>
    </cfRule>
    <cfRule type="cellIs" dxfId="10" priority="24" operator="equal">
      <formula>"(wählen)"</formula>
    </cfRule>
    <cfRule type="expression" dxfId="9" priority="23">
      <formula>F211="Ja"</formula>
    </cfRule>
  </conditionalFormatting>
  <conditionalFormatting sqref="F42:G42">
    <cfRule type="cellIs" dxfId="8" priority="111" operator="equal">
      <formula>"Keine Verletzung"</formula>
    </cfRule>
    <cfRule type="cellIs" dxfId="7" priority="112" operator="equal">
      <formula>"Mit einer Verletzung ist zu rechnen"</formula>
    </cfRule>
    <cfRule type="cellIs" dxfId="6" priority="113" operator="equal">
      <formula>"Verletzung liegt vor"</formula>
    </cfRule>
  </conditionalFormatting>
  <conditionalFormatting sqref="F186:G186">
    <cfRule type="cellIs" dxfId="5" priority="44" operator="equal">
      <formula>"Meldepflicht besteht"</formula>
    </cfRule>
    <cfRule type="cellIs" dxfId="4" priority="43" operator="equal">
      <formula>"Mit einer Meldepflicht ist zu rechnen"</formula>
    </cfRule>
    <cfRule type="expression" dxfId="3" priority="42">
      <formula>LEFT($F186,5)="Keine"</formula>
    </cfRule>
  </conditionalFormatting>
  <conditionalFormatting sqref="F196:G196">
    <cfRule type="cellIs" dxfId="2" priority="4" operator="equal">
      <formula>"Mit einer Meldepflicht ist zu rechnen"</formula>
    </cfRule>
    <cfRule type="cellIs" dxfId="1" priority="5" operator="equal">
      <formula>"Meldepflicht besteht"</formula>
    </cfRule>
    <cfRule type="expression" dxfId="0" priority="3">
      <formula>LEFT($F196,5)="Keine"</formula>
    </cfRule>
  </conditionalFormatting>
  <dataValidations count="14">
    <dataValidation type="list" allowBlank="1" showInputMessage="1" showErrorMessage="1" sqref="C120:C158" xr:uid="{4BE98DD0-A489-4048-860A-7A69C8FA9D3E}">
      <formula1>$C$161:$C$165</formula1>
    </dataValidation>
    <dataValidation type="list" allowBlank="1" showInputMessage="1" showErrorMessage="1" sqref="D120:D158" xr:uid="{3372FD06-4A2A-4A27-804F-4F735764F569}">
      <formula1>$D$161:$D$165</formula1>
    </dataValidation>
    <dataValidation type="list" allowBlank="1" showInputMessage="1" showErrorMessage="1" sqref="E120:E158" xr:uid="{ADEB9731-9436-4F70-BF14-52F13A9B4B89}">
      <formula1>$E$161:$E$165</formula1>
    </dataValidation>
    <dataValidation type="list" allowBlank="1" showInputMessage="1" showErrorMessage="1" sqref="F192:F194 F35:F40 F178:F184" xr:uid="{C768D579-3A5B-4158-B4B2-B57113D1695E}">
      <formula1>"(wählen),Ja,Nein,Noch unklar"</formula1>
    </dataValidation>
    <dataValidation type="list" allowBlank="1" showInputMessage="1" showErrorMessage="1" sqref="C73:C92" xr:uid="{90B84F1E-B1EA-4136-B512-E4F60E0DCD26}">
      <formula1>$C$71:$G$71</formula1>
    </dataValidation>
    <dataValidation type="list" allowBlank="1" showInputMessage="1" showErrorMessage="1" sqref="C15:D15" xr:uid="{EFFBD356-2463-47B0-A4AD-C672A4D09829}">
      <formula1>$C$17:$G$17</formula1>
    </dataValidation>
    <dataValidation type="list" allowBlank="1" showInputMessage="1" showErrorMessage="1" sqref="F203:F206 F211 F208:F209" xr:uid="{6F18D8C7-2184-42AB-B575-865DEB1BBA70}">
      <formula1>"(wählen),Ja,Nein,Unklar,Erfolgt,N/A"</formula1>
    </dataValidation>
    <dataValidation type="list" allowBlank="1" showInputMessage="1" showErrorMessage="1" sqref="D73:D92 D52:D70 D95:D114" xr:uid="{586909D6-1FAC-45E4-B6D0-BDCA1E467363}">
      <formula1>$C$50:$H$50</formula1>
    </dataValidation>
    <dataValidation type="list" allowBlank="1" showInputMessage="1" showErrorMessage="1" sqref="C12" xr:uid="{DAB43EC9-8B0F-49D8-B468-9268FF9455B0}">
      <formula1>$B$217:$B$247</formula1>
    </dataValidation>
    <dataValidation type="list" allowBlank="1" showInputMessage="1" showErrorMessage="1" sqref="C47" xr:uid="{3EA0D40A-A48A-487F-87E9-F86E93121074}">
      <mc:AlternateContent xmlns:x12ac="http://schemas.microsoft.com/office/spreadsheetml/2011/1/ac" xmlns:mc="http://schemas.openxmlformats.org/markup-compatibility/2006">
        <mc:Choice Requires="x12ac">
          <x12ac:list>(wählen),Ja,"Nein, keine Bagatelle",Weiss nicht</x12ac:list>
        </mc:Choice>
        <mc:Fallback>
          <formula1>"(wählen),Ja,Nein, keine Bagatelle,Weiss nicht"</formula1>
        </mc:Fallback>
      </mc:AlternateContent>
    </dataValidation>
    <dataValidation type="list" allowBlank="1" showInputMessage="1" showErrorMessage="1" sqref="C52:C70" xr:uid="{B25921B4-D0B4-4F50-BE92-F70112EDEE9F}">
      <formula1>$C$71:$F$71</formula1>
    </dataValidation>
    <dataValidation type="list" allowBlank="1" showInputMessage="1" showErrorMessage="1" sqref="C95:C114" xr:uid="{D929646F-BE5C-420D-ABF2-2B16F38CB11D}">
      <formula1>$C$93:$G$93</formula1>
    </dataValidation>
    <dataValidation type="list" allowBlank="1" showInputMessage="1" showErrorMessage="1" sqref="D47:F47" xr:uid="{CB7EB22B-E814-4BD8-9854-ED095C4BD36E}">
      <formula1>$M$6:$M$17</formula1>
    </dataValidation>
    <dataValidation type="list" allowBlank="1" showInputMessage="1" showErrorMessage="1" sqref="C13:G13" xr:uid="{6D0DC259-D2C0-4395-98C7-2F1279826B90}">
      <formula1>$G$217:$G$249</formula1>
    </dataValidation>
  </dataValidations>
  <hyperlinks>
    <hyperlink ref="I203" r:id="rId1" xr:uid="{3D1936D8-FB35-4C1A-9B8B-56CF67E13A63}"/>
    <hyperlink ref="I208" r:id="rId2" xr:uid="{5841B0AA-6231-4751-9999-E8A173CAF062}"/>
    <hyperlink ref="I206" r:id="rId3" xr:uid="{4B41CF3E-F690-4D88-92EF-0FC28DA2A9D2}"/>
    <hyperlink ref="I204" r:id="rId4" xr:uid="{67D6815C-5FD1-4294-B548-AD70668ACBA5}"/>
    <hyperlink ref="I205" r:id="rId5" location="art_15" xr:uid="{61574479-6A6B-42E4-9E9D-22C86423B6C2}"/>
    <hyperlink ref="K205" r:id="rId6" location="art_24" xr:uid="{E347DBD9-7F89-4A10-BABB-B9071B7AB46E}"/>
    <hyperlink ref="K206" r:id="rId7" xr:uid="{BA21C430-5D48-49E2-A857-0DFA68216047}"/>
    <hyperlink ref="K204" r:id="rId8" xr:uid="{0FF5C143-F22F-401A-B8BA-243E7296A751}"/>
    <hyperlink ref="K208" r:id="rId9" xr:uid="{BB1E405C-5066-4728-8F00-1197416548E6}"/>
    <hyperlink ref="I209" r:id="rId10" xr:uid="{166CD3A5-ECE6-45C1-8720-49B55CBDCDB0}"/>
  </hyperlinks>
  <pageMargins left="0.7" right="0.7" top="0.78740157499999996" bottom="0.78740157499999996" header="0.3" footer="0.3"/>
  <pageSetup paperSize="8" scale="75" fitToHeight="0" orientation="portrait" r:id="rId11"/>
  <drawing r:id="rId12"/>
  <legacy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FCA64-C530-49B4-8D5F-7BC26079B5BD}">
  <dimension ref="A2:H12"/>
  <sheetViews>
    <sheetView showGridLines="0" workbookViewId="0">
      <selection activeCell="E4" sqref="E4"/>
    </sheetView>
  </sheetViews>
  <sheetFormatPr defaultColWidth="11.44140625" defaultRowHeight="14.4" x14ac:dyDescent="0.3"/>
  <cols>
    <col min="1" max="1" width="3.5546875" customWidth="1"/>
    <col min="2" max="2" width="33.109375" customWidth="1"/>
    <col min="3" max="3" width="11.5546875" customWidth="1"/>
    <col min="4" max="4" width="28.33203125" customWidth="1"/>
    <col min="5" max="5" width="38.109375" customWidth="1"/>
    <col min="7" max="7" width="18.33203125" customWidth="1"/>
  </cols>
  <sheetData>
    <row r="2" spans="1:8" x14ac:dyDescent="0.3">
      <c r="A2" s="54"/>
      <c r="B2" s="54"/>
      <c r="C2" s="54"/>
      <c r="D2" s="54"/>
      <c r="E2" s="54"/>
      <c r="F2" s="54"/>
      <c r="G2" s="54"/>
      <c r="H2" s="54"/>
    </row>
    <row r="3" spans="1:8" ht="28.2" customHeight="1" x14ac:dyDescent="0.3">
      <c r="A3" s="54"/>
      <c r="B3" s="110" t="s">
        <v>21</v>
      </c>
      <c r="C3" s="110"/>
      <c r="D3" s="110"/>
      <c r="E3" s="110"/>
      <c r="F3" s="110"/>
      <c r="G3" s="110"/>
      <c r="H3" s="54"/>
    </row>
    <row r="4" spans="1:8" ht="14.4" customHeight="1" x14ac:dyDescent="0.3">
      <c r="A4" s="54"/>
      <c r="B4" s="55"/>
      <c r="C4" s="55"/>
      <c r="D4" s="55"/>
      <c r="E4" s="55"/>
      <c r="F4" s="55"/>
      <c r="G4" s="55" t="s">
        <v>3</v>
      </c>
      <c r="H4" s="54"/>
    </row>
    <row r="5" spans="1:8" ht="36" customHeight="1" x14ac:dyDescent="0.3">
      <c r="A5" s="54"/>
      <c r="B5" s="56" t="s">
        <v>13</v>
      </c>
      <c r="C5" s="105" t="s">
        <v>12</v>
      </c>
      <c r="D5" s="106"/>
      <c r="E5" s="107" t="s">
        <v>16</v>
      </c>
      <c r="F5" s="108"/>
      <c r="G5" s="109"/>
      <c r="H5" s="54"/>
    </row>
    <row r="6" spans="1:8" ht="24" customHeight="1" x14ac:dyDescent="0.3">
      <c r="A6" s="54"/>
      <c r="B6" s="57"/>
      <c r="C6" s="105" t="s">
        <v>7</v>
      </c>
      <c r="D6" s="106"/>
      <c r="E6" s="107" t="s">
        <v>17</v>
      </c>
      <c r="F6" s="108"/>
      <c r="G6" s="109"/>
      <c r="H6" s="54"/>
    </row>
    <row r="7" spans="1:8" ht="48" customHeight="1" x14ac:dyDescent="0.3">
      <c r="A7" s="54"/>
      <c r="B7" s="56" t="s">
        <v>14</v>
      </c>
      <c r="C7" s="105" t="s">
        <v>8</v>
      </c>
      <c r="D7" s="106"/>
      <c r="E7" s="107" t="s">
        <v>72</v>
      </c>
      <c r="F7" s="108"/>
      <c r="G7" s="109"/>
      <c r="H7" s="54"/>
    </row>
    <row r="8" spans="1:8" ht="96" customHeight="1" x14ac:dyDescent="0.3">
      <c r="A8" s="54"/>
      <c r="B8" s="57"/>
      <c r="C8" s="105" t="s">
        <v>9</v>
      </c>
      <c r="D8" s="106"/>
      <c r="E8" s="107" t="s">
        <v>73</v>
      </c>
      <c r="F8" s="108"/>
      <c r="G8" s="109"/>
      <c r="H8" s="54"/>
    </row>
    <row r="9" spans="1:8" ht="48" customHeight="1" x14ac:dyDescent="0.3">
      <c r="A9" s="54"/>
      <c r="B9" s="56" t="s">
        <v>15</v>
      </c>
      <c r="C9" s="105" t="s">
        <v>10</v>
      </c>
      <c r="D9" s="106"/>
      <c r="E9" s="107" t="s">
        <v>20</v>
      </c>
      <c r="F9" s="108"/>
      <c r="G9" s="109"/>
      <c r="H9" s="54"/>
    </row>
    <row r="10" spans="1:8" ht="36" customHeight="1" x14ac:dyDescent="0.3">
      <c r="A10" s="54"/>
      <c r="B10" s="57"/>
      <c r="C10" s="105" t="s">
        <v>11</v>
      </c>
      <c r="D10" s="106"/>
      <c r="E10" s="107" t="s">
        <v>18</v>
      </c>
      <c r="F10" s="108"/>
      <c r="G10" s="109"/>
      <c r="H10" s="54"/>
    </row>
    <row r="11" spans="1:8" x14ac:dyDescent="0.3">
      <c r="A11" s="54"/>
      <c r="B11" s="58"/>
      <c r="C11" s="58"/>
      <c r="D11" s="58"/>
      <c r="E11" s="58"/>
      <c r="F11" s="58"/>
      <c r="G11" s="59" t="s">
        <v>19</v>
      </c>
      <c r="H11" s="54"/>
    </row>
    <row r="12" spans="1:8" x14ac:dyDescent="0.3">
      <c r="A12" s="54"/>
      <c r="B12" s="54"/>
      <c r="C12" s="54"/>
      <c r="D12" s="54"/>
      <c r="E12" s="54"/>
      <c r="F12" s="54"/>
      <c r="G12" s="54"/>
      <c r="H12" s="54"/>
    </row>
  </sheetData>
  <mergeCells count="13">
    <mergeCell ref="C9:D9"/>
    <mergeCell ref="E9:G9"/>
    <mergeCell ref="C10:D10"/>
    <mergeCell ref="E10:G10"/>
    <mergeCell ref="B3:G3"/>
    <mergeCell ref="C5:D5"/>
    <mergeCell ref="E5:G5"/>
    <mergeCell ref="C6:D6"/>
    <mergeCell ref="E6:G6"/>
    <mergeCell ref="C7:D7"/>
    <mergeCell ref="E7:G7"/>
    <mergeCell ref="C8:D8"/>
    <mergeCell ref="E8:G8"/>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67D81-A866-4E64-A604-3452D36E87D9}">
  <sheetPr codeName="Tabelle5"/>
  <dimension ref="A1:D13"/>
  <sheetViews>
    <sheetView workbookViewId="0">
      <selection activeCell="A3" sqref="A3"/>
    </sheetView>
  </sheetViews>
  <sheetFormatPr defaultColWidth="10.88671875" defaultRowHeight="14.4" x14ac:dyDescent="0.3"/>
  <cols>
    <col min="2" max="2" width="81.6640625" customWidth="1"/>
  </cols>
  <sheetData>
    <row r="1" spans="1:4" ht="21" x14ac:dyDescent="0.3">
      <c r="A1" s="97" t="s">
        <v>22</v>
      </c>
      <c r="B1" s="97"/>
      <c r="C1" s="97"/>
      <c r="D1" s="97"/>
    </row>
    <row r="3" spans="1:4" x14ac:dyDescent="0.3">
      <c r="A3" s="16">
        <v>45720</v>
      </c>
      <c r="B3" s="4" t="s">
        <v>300</v>
      </c>
    </row>
    <row r="4" spans="1:4" x14ac:dyDescent="0.3">
      <c r="A4" s="16">
        <v>45733</v>
      </c>
      <c r="B4" s="4" t="s">
        <v>301</v>
      </c>
    </row>
    <row r="5" spans="1:4" x14ac:dyDescent="0.3">
      <c r="A5" s="16">
        <v>45734</v>
      </c>
      <c r="B5" s="2" t="s">
        <v>302</v>
      </c>
    </row>
    <row r="6" spans="1:4" x14ac:dyDescent="0.3">
      <c r="A6" s="16"/>
      <c r="B6" s="2"/>
    </row>
    <row r="7" spans="1:4" x14ac:dyDescent="0.3">
      <c r="A7" s="16"/>
      <c r="B7" s="2"/>
    </row>
    <row r="8" spans="1:4" x14ac:dyDescent="0.3">
      <c r="A8" s="16"/>
      <c r="B8" s="2"/>
    </row>
    <row r="9" spans="1:4" x14ac:dyDescent="0.3">
      <c r="A9" s="16"/>
      <c r="B9" s="2"/>
    </row>
    <row r="10" spans="1:4" x14ac:dyDescent="0.3">
      <c r="A10" s="16"/>
      <c r="B10" s="2"/>
    </row>
    <row r="11" spans="1:4" x14ac:dyDescent="0.3">
      <c r="A11" s="16"/>
      <c r="B11" s="2"/>
    </row>
    <row r="12" spans="1:4" x14ac:dyDescent="0.3">
      <c r="A12" s="16"/>
      <c r="B12" s="16"/>
    </row>
    <row r="13" spans="1:4" x14ac:dyDescent="0.3">
      <c r="A13" s="16"/>
      <c r="B13" s="16"/>
    </row>
  </sheetData>
  <mergeCells count="1">
    <mergeCell ref="A1:D1"/>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Status 18.03.25 10.15</vt:lpstr>
      <vt:lpstr>Hinweise</vt:lpstr>
      <vt:lpstr>Changelog</vt:lpstr>
      <vt:lpstr>'Status 18.03.25 10.15'!Print_Area</vt:lpstr>
      <vt:lpstr>'Status 18.03.25 10.15'!Translate1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VISCHER</dc:creator>
  <cp:lastModifiedBy>VISCHER</cp:lastModifiedBy>
  <cp:lastPrinted>2023-09-25T17:02:39Z</cp:lastPrinted>
  <dcterms:created xsi:type="dcterms:W3CDTF">2023-08-06T06:55:21Z</dcterms:created>
  <dcterms:modified xsi:type="dcterms:W3CDTF">2025-03-18T18:29:10Z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